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mc:AlternateContent xmlns:mc="http://schemas.openxmlformats.org/markup-compatibility/2006">
    <mc:Choice Requires="x15">
      <x15ac:absPath xmlns:x15ac="http://schemas.microsoft.com/office/spreadsheetml/2010/11/ac" url="/Users/alenasherman/Downloads/"/>
    </mc:Choice>
  </mc:AlternateContent>
  <xr:revisionPtr revIDLastSave="0" documentId="8_{994F8629-FDC4-2842-9849-E583EA283AD4}" xr6:coauthVersionLast="47" xr6:coauthVersionMax="47" xr10:uidLastSave="{00000000-0000-0000-0000-000000000000}"/>
  <bookViews>
    <workbookView xWindow="0" yWindow="500" windowWidth="29040" windowHeight="15720" activeTab="1" xr2:uid="{94C7462E-C454-4388-8071-A4CD2E3DDBF5}"/>
  </bookViews>
  <sheets>
    <sheet name="Price List" sheetId="3" state="hidden" r:id="rId1"/>
    <sheet name="Title" sheetId="10" r:id="rId2"/>
    <sheet name="Readme" sheetId="11" r:id="rId3"/>
    <sheet name="Changelog" sheetId="13" state="hidden" r:id="rId4"/>
    <sheet name="Summary" sheetId="12" r:id="rId5"/>
    <sheet name="Assumptions" sheetId="2" r:id="rId6"/>
    <sheet name="1. Legislation &amp; Policy" sheetId="1" r:id="rId7"/>
    <sheet name="2. Social Service Workforce" sheetId="5" r:id="rId8"/>
    <sheet name="3. Social Norms and Practices" sheetId="6" r:id="rId9"/>
    <sheet name="4. Monitoring and Evaluation" sheetId="7" r:id="rId10"/>
    <sheet name="Drop-downs" sheetId="4" r:id="rId11"/>
  </sheets>
  <definedNames>
    <definedName name="_xlnm._FilterDatabase" localSheetId="0" hidden="1">'Price List'!$A$4:$F$4</definedName>
    <definedName name="Code" localSheetId="0">'Price List'!$B$5:$B$79</definedName>
    <definedName name="_xlnm.Print_Area" localSheetId="0">'Price List'!$A$1:$F$79</definedName>
    <definedName name="SalaryScales">#REF!</definedName>
    <definedName name="Z_DEA3747E_0694_45A4_B503_2A2A1CC1DED0_.wvu.Cols" localSheetId="0" hidden="1">'Price List'!$E:$E</definedName>
    <definedName name="Z_DEA3747E_0694_45A4_B503_2A2A1CC1DED0_.wvu.PrintArea" localSheetId="0" hidden="1">'Price List'!$A$1:$F$79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0" i="1" l="1"/>
  <c r="I200" i="1" s="1"/>
  <c r="I199" i="1"/>
  <c r="H199" i="1"/>
  <c r="H198" i="1"/>
  <c r="I198" i="1" s="1"/>
  <c r="H197" i="1"/>
  <c r="I197" i="1" s="1"/>
  <c r="I196" i="1"/>
  <c r="H196" i="1"/>
  <c r="H195" i="1"/>
  <c r="I195" i="1" s="1"/>
  <c r="H194" i="1"/>
  <c r="I194" i="1" s="1"/>
  <c r="I193" i="1"/>
  <c r="H193" i="1"/>
  <c r="H192" i="1"/>
  <c r="I192" i="1" s="1"/>
  <c r="H191" i="1"/>
  <c r="I191" i="1" s="1"/>
  <c r="H186" i="1"/>
  <c r="I186" i="1" s="1"/>
  <c r="H185" i="1"/>
  <c r="I185" i="1" s="1"/>
  <c r="H184" i="1"/>
  <c r="I184" i="1" s="1"/>
  <c r="I183" i="1"/>
  <c r="H183" i="1"/>
  <c r="H182" i="1"/>
  <c r="I182" i="1" s="1"/>
  <c r="H181" i="1"/>
  <c r="I181" i="1" s="1"/>
  <c r="H180" i="1"/>
  <c r="I180" i="1" s="1"/>
  <c r="H179" i="1"/>
  <c r="I179" i="1" s="1"/>
  <c r="H178" i="1"/>
  <c r="I178" i="1" s="1"/>
  <c r="H177" i="1"/>
  <c r="I177" i="1" s="1"/>
  <c r="I172" i="1"/>
  <c r="H172" i="1"/>
  <c r="H171" i="1"/>
  <c r="I171" i="1" s="1"/>
  <c r="H170" i="1"/>
  <c r="I170" i="1" s="1"/>
  <c r="H169" i="1"/>
  <c r="I169" i="1" s="1"/>
  <c r="H168" i="1"/>
  <c r="I168" i="1" s="1"/>
  <c r="H167" i="1"/>
  <c r="I167" i="1" s="1"/>
  <c r="I166" i="1"/>
  <c r="H166" i="1"/>
  <c r="H165" i="1"/>
  <c r="I165" i="1" s="1"/>
  <c r="I164" i="1"/>
  <c r="H164" i="1"/>
  <c r="I163" i="1"/>
  <c r="H163" i="1"/>
  <c r="H158" i="1"/>
  <c r="I158" i="1" s="1"/>
  <c r="I157" i="1"/>
  <c r="H157" i="1"/>
  <c r="H156" i="1"/>
  <c r="I156" i="1" s="1"/>
  <c r="H155" i="1"/>
  <c r="I155" i="1" s="1"/>
  <c r="H154" i="1"/>
  <c r="I154" i="1" s="1"/>
  <c r="H153" i="1"/>
  <c r="I153" i="1" s="1"/>
  <c r="H152" i="1"/>
  <c r="I152" i="1" s="1"/>
  <c r="I151" i="1"/>
  <c r="H151" i="1"/>
  <c r="H150" i="1"/>
  <c r="I150" i="1" s="1"/>
  <c r="H149" i="1"/>
  <c r="I149" i="1" s="1"/>
  <c r="H173" i="7" l="1"/>
  <c r="I173" i="7" s="1"/>
  <c r="H172" i="7"/>
  <c r="I172" i="7" s="1"/>
  <c r="K172" i="7" s="1"/>
  <c r="L172" i="7" s="1"/>
  <c r="M172" i="7" s="1"/>
  <c r="N172" i="7" s="1"/>
  <c r="O172" i="7" s="1"/>
  <c r="H171" i="7"/>
  <c r="I171" i="7" s="1"/>
  <c r="K171" i="7" s="1"/>
  <c r="L171" i="7" s="1"/>
  <c r="M171" i="7" s="1"/>
  <c r="N171" i="7" s="1"/>
  <c r="O171" i="7" s="1"/>
  <c r="H170" i="7"/>
  <c r="I170" i="7" s="1"/>
  <c r="K170" i="7" s="1"/>
  <c r="L170" i="7" s="1"/>
  <c r="M170" i="7" s="1"/>
  <c r="N170" i="7" s="1"/>
  <c r="O170" i="7" s="1"/>
  <c r="H169" i="7"/>
  <c r="I169" i="7" s="1"/>
  <c r="K169" i="7" s="1"/>
  <c r="L169" i="7" s="1"/>
  <c r="M169" i="7" s="1"/>
  <c r="N169" i="7" s="1"/>
  <c r="O169" i="7" s="1"/>
  <c r="H168" i="7"/>
  <c r="I168" i="7" s="1"/>
  <c r="H167" i="7"/>
  <c r="I167" i="7" s="1"/>
  <c r="K167" i="7" s="1"/>
  <c r="L167" i="7" s="1"/>
  <c r="M167" i="7" s="1"/>
  <c r="N167" i="7" s="1"/>
  <c r="O167" i="7" s="1"/>
  <c r="H166" i="7"/>
  <c r="I166" i="7" s="1"/>
  <c r="K166" i="7" s="1"/>
  <c r="L166" i="7" s="1"/>
  <c r="M166" i="7" s="1"/>
  <c r="N166" i="7" s="1"/>
  <c r="O166" i="7" s="1"/>
  <c r="H165" i="7"/>
  <c r="I165" i="7" s="1"/>
  <c r="K165" i="7" s="1"/>
  <c r="L165" i="7" s="1"/>
  <c r="M165" i="7" s="1"/>
  <c r="N165" i="7" s="1"/>
  <c r="O165" i="7" s="1"/>
  <c r="H164" i="7"/>
  <c r="I164" i="7" s="1"/>
  <c r="K164" i="7" s="1"/>
  <c r="H159" i="7"/>
  <c r="I159" i="7" s="1"/>
  <c r="K159" i="7" s="1"/>
  <c r="L159" i="7" s="1"/>
  <c r="M159" i="7" s="1"/>
  <c r="N159" i="7" s="1"/>
  <c r="O159" i="7" s="1"/>
  <c r="H158" i="7"/>
  <c r="I158" i="7" s="1"/>
  <c r="H157" i="7"/>
  <c r="I157" i="7" s="1"/>
  <c r="I156" i="7"/>
  <c r="H156" i="7"/>
  <c r="H155" i="7"/>
  <c r="I155" i="7" s="1"/>
  <c r="K155" i="7" s="1"/>
  <c r="L155" i="7" s="1"/>
  <c r="M155" i="7" s="1"/>
  <c r="N155" i="7" s="1"/>
  <c r="O155" i="7" s="1"/>
  <c r="H154" i="7"/>
  <c r="I154" i="7" s="1"/>
  <c r="H153" i="7"/>
  <c r="I153" i="7" s="1"/>
  <c r="K153" i="7" s="1"/>
  <c r="L153" i="7" s="1"/>
  <c r="M153" i="7" s="1"/>
  <c r="N153" i="7" s="1"/>
  <c r="O153" i="7" s="1"/>
  <c r="H152" i="7"/>
  <c r="I152" i="7" s="1"/>
  <c r="K152" i="7" s="1"/>
  <c r="L152" i="7" s="1"/>
  <c r="M152" i="7" s="1"/>
  <c r="N152" i="7" s="1"/>
  <c r="O152" i="7" s="1"/>
  <c r="H151" i="7"/>
  <c r="I151" i="7" s="1"/>
  <c r="K151" i="7" s="1"/>
  <c r="L151" i="7" s="1"/>
  <c r="M151" i="7" s="1"/>
  <c r="N151" i="7" s="1"/>
  <c r="O151" i="7" s="1"/>
  <c r="I150" i="7"/>
  <c r="H150" i="7"/>
  <c r="H145" i="7"/>
  <c r="I145" i="7" s="1"/>
  <c r="K145" i="7" s="1"/>
  <c r="L145" i="7" s="1"/>
  <c r="M145" i="7" s="1"/>
  <c r="N145" i="7" s="1"/>
  <c r="O145" i="7" s="1"/>
  <c r="I144" i="7"/>
  <c r="H144" i="7"/>
  <c r="H143" i="7"/>
  <c r="I143" i="7" s="1"/>
  <c r="K143" i="7" s="1"/>
  <c r="L143" i="7" s="1"/>
  <c r="M143" i="7" s="1"/>
  <c r="N143" i="7" s="1"/>
  <c r="O143" i="7" s="1"/>
  <c r="H142" i="7"/>
  <c r="I142" i="7" s="1"/>
  <c r="K142" i="7" s="1"/>
  <c r="L142" i="7" s="1"/>
  <c r="M142" i="7" s="1"/>
  <c r="N142" i="7" s="1"/>
  <c r="O142" i="7" s="1"/>
  <c r="H141" i="7"/>
  <c r="I141" i="7" s="1"/>
  <c r="K141" i="7" s="1"/>
  <c r="L141" i="7" s="1"/>
  <c r="M141" i="7" s="1"/>
  <c r="N141" i="7" s="1"/>
  <c r="O141" i="7" s="1"/>
  <c r="H140" i="7"/>
  <c r="I140" i="7" s="1"/>
  <c r="K140" i="7" s="1"/>
  <c r="L140" i="7" s="1"/>
  <c r="M140" i="7" s="1"/>
  <c r="N140" i="7" s="1"/>
  <c r="O140" i="7" s="1"/>
  <c r="H139" i="7"/>
  <c r="I139" i="7" s="1"/>
  <c r="K139" i="7" s="1"/>
  <c r="L139" i="7" s="1"/>
  <c r="M139" i="7" s="1"/>
  <c r="N139" i="7" s="1"/>
  <c r="O139" i="7" s="1"/>
  <c r="I138" i="7"/>
  <c r="H138" i="7"/>
  <c r="H137" i="7"/>
  <c r="I137" i="7" s="1"/>
  <c r="K137" i="7" s="1"/>
  <c r="L137" i="7" s="1"/>
  <c r="M137" i="7" s="1"/>
  <c r="N137" i="7" s="1"/>
  <c r="O137" i="7" s="1"/>
  <c r="H136" i="7"/>
  <c r="I136" i="7" s="1"/>
  <c r="K136" i="7" s="1"/>
  <c r="L136" i="7" s="1"/>
  <c r="H131" i="7"/>
  <c r="I131" i="7" s="1"/>
  <c r="H130" i="7"/>
  <c r="I130" i="7" s="1"/>
  <c r="H129" i="7"/>
  <c r="I129" i="7" s="1"/>
  <c r="K129" i="7" s="1"/>
  <c r="L129" i="7" s="1"/>
  <c r="M129" i="7" s="1"/>
  <c r="N129" i="7" s="1"/>
  <c r="O129" i="7" s="1"/>
  <c r="H128" i="7"/>
  <c r="I128" i="7" s="1"/>
  <c r="K128" i="7" s="1"/>
  <c r="L128" i="7" s="1"/>
  <c r="M128" i="7" s="1"/>
  <c r="N128" i="7" s="1"/>
  <c r="O128" i="7" s="1"/>
  <c r="H127" i="7"/>
  <c r="I127" i="7" s="1"/>
  <c r="H126" i="7"/>
  <c r="I126" i="7" s="1"/>
  <c r="K126" i="7" s="1"/>
  <c r="L126" i="7" s="1"/>
  <c r="M126" i="7" s="1"/>
  <c r="N126" i="7" s="1"/>
  <c r="O126" i="7" s="1"/>
  <c r="H125" i="7"/>
  <c r="I125" i="7" s="1"/>
  <c r="H124" i="7"/>
  <c r="I124" i="7" s="1"/>
  <c r="K124" i="7" s="1"/>
  <c r="L124" i="7" s="1"/>
  <c r="M124" i="7" s="1"/>
  <c r="N124" i="7" s="1"/>
  <c r="O124" i="7" s="1"/>
  <c r="H123" i="7"/>
  <c r="I123" i="7" s="1"/>
  <c r="H122" i="7"/>
  <c r="I122" i="7" s="1"/>
  <c r="K122" i="7" s="1"/>
  <c r="L122" i="7" s="1"/>
  <c r="M122" i="7" s="1"/>
  <c r="H38" i="7"/>
  <c r="I38" i="7" s="1"/>
  <c r="H37" i="7"/>
  <c r="I37" i="7" s="1"/>
  <c r="H36" i="7"/>
  <c r="I36" i="7" s="1"/>
  <c r="H35" i="7"/>
  <c r="I35" i="7" s="1"/>
  <c r="H34" i="7"/>
  <c r="I34" i="7" s="1"/>
  <c r="H33" i="7"/>
  <c r="I33" i="7" s="1"/>
  <c r="H32" i="7"/>
  <c r="I32" i="7" s="1"/>
  <c r="H165" i="6"/>
  <c r="I165" i="6" s="1"/>
  <c r="K165" i="6" s="1"/>
  <c r="L165" i="6" s="1"/>
  <c r="M165" i="6" s="1"/>
  <c r="N165" i="6" s="1"/>
  <c r="O165" i="6" s="1"/>
  <c r="H164" i="6"/>
  <c r="I164" i="6" s="1"/>
  <c r="K164" i="6" s="1"/>
  <c r="L164" i="6" s="1"/>
  <c r="M164" i="6" s="1"/>
  <c r="N164" i="6" s="1"/>
  <c r="O164" i="6" s="1"/>
  <c r="H163" i="6"/>
  <c r="I163" i="6" s="1"/>
  <c r="K163" i="6" s="1"/>
  <c r="L163" i="6" s="1"/>
  <c r="M163" i="6" s="1"/>
  <c r="N163" i="6" s="1"/>
  <c r="O163" i="6" s="1"/>
  <c r="H162" i="6"/>
  <c r="I162" i="6" s="1"/>
  <c r="K162" i="6" s="1"/>
  <c r="L162" i="6" s="1"/>
  <c r="M162" i="6" s="1"/>
  <c r="N162" i="6" s="1"/>
  <c r="O162" i="6" s="1"/>
  <c r="H161" i="6"/>
  <c r="I161" i="6" s="1"/>
  <c r="K161" i="6" s="1"/>
  <c r="L161" i="6" s="1"/>
  <c r="M161" i="6" s="1"/>
  <c r="N161" i="6" s="1"/>
  <c r="O161" i="6" s="1"/>
  <c r="H160" i="6"/>
  <c r="I160" i="6" s="1"/>
  <c r="K160" i="6" s="1"/>
  <c r="L160" i="6" s="1"/>
  <c r="M160" i="6" s="1"/>
  <c r="N160" i="6" s="1"/>
  <c r="O160" i="6" s="1"/>
  <c r="H159" i="6"/>
  <c r="I159" i="6" s="1"/>
  <c r="K159" i="6" s="1"/>
  <c r="L159" i="6" s="1"/>
  <c r="M159" i="6" s="1"/>
  <c r="N159" i="6" s="1"/>
  <c r="O159" i="6" s="1"/>
  <c r="H158" i="6"/>
  <c r="I158" i="6" s="1"/>
  <c r="K158" i="6" s="1"/>
  <c r="L158" i="6" s="1"/>
  <c r="M158" i="6" s="1"/>
  <c r="N158" i="6" s="1"/>
  <c r="O158" i="6" s="1"/>
  <c r="H157" i="6"/>
  <c r="I157" i="6" s="1"/>
  <c r="H156" i="6"/>
  <c r="I156" i="6" s="1"/>
  <c r="K156" i="6" s="1"/>
  <c r="H151" i="6"/>
  <c r="I151" i="6" s="1"/>
  <c r="K151" i="6" s="1"/>
  <c r="L151" i="6" s="1"/>
  <c r="M151" i="6" s="1"/>
  <c r="N151" i="6" s="1"/>
  <c r="O151" i="6" s="1"/>
  <c r="H150" i="6"/>
  <c r="I150" i="6" s="1"/>
  <c r="K150" i="6" s="1"/>
  <c r="L150" i="6" s="1"/>
  <c r="M150" i="6" s="1"/>
  <c r="N150" i="6" s="1"/>
  <c r="O150" i="6" s="1"/>
  <c r="H149" i="6"/>
  <c r="I149" i="6" s="1"/>
  <c r="K149" i="6" s="1"/>
  <c r="L149" i="6" s="1"/>
  <c r="M149" i="6" s="1"/>
  <c r="N149" i="6" s="1"/>
  <c r="O149" i="6" s="1"/>
  <c r="H148" i="6"/>
  <c r="I148" i="6" s="1"/>
  <c r="H147" i="6"/>
  <c r="I147" i="6" s="1"/>
  <c r="K147" i="6" s="1"/>
  <c r="L147" i="6" s="1"/>
  <c r="M147" i="6" s="1"/>
  <c r="N147" i="6" s="1"/>
  <c r="O147" i="6" s="1"/>
  <c r="H146" i="6"/>
  <c r="I146" i="6" s="1"/>
  <c r="K146" i="6" s="1"/>
  <c r="L146" i="6" s="1"/>
  <c r="M146" i="6" s="1"/>
  <c r="N146" i="6" s="1"/>
  <c r="O146" i="6" s="1"/>
  <c r="H145" i="6"/>
  <c r="I145" i="6" s="1"/>
  <c r="K145" i="6" s="1"/>
  <c r="L145" i="6" s="1"/>
  <c r="M145" i="6" s="1"/>
  <c r="N145" i="6" s="1"/>
  <c r="O145" i="6" s="1"/>
  <c r="H144" i="6"/>
  <c r="I144" i="6" s="1"/>
  <c r="H143" i="6"/>
  <c r="I143" i="6" s="1"/>
  <c r="K143" i="6" s="1"/>
  <c r="L143" i="6" s="1"/>
  <c r="M143" i="6" s="1"/>
  <c r="N143" i="6" s="1"/>
  <c r="O143" i="6" s="1"/>
  <c r="H142" i="6"/>
  <c r="I142" i="6" s="1"/>
  <c r="K142" i="6" s="1"/>
  <c r="H137" i="6"/>
  <c r="I137" i="6" s="1"/>
  <c r="H136" i="6"/>
  <c r="I136" i="6" s="1"/>
  <c r="K136" i="6" s="1"/>
  <c r="L136" i="6" s="1"/>
  <c r="M136" i="6" s="1"/>
  <c r="N136" i="6" s="1"/>
  <c r="O136" i="6" s="1"/>
  <c r="H135" i="6"/>
  <c r="I135" i="6" s="1"/>
  <c r="K135" i="6" s="1"/>
  <c r="L135" i="6" s="1"/>
  <c r="M135" i="6" s="1"/>
  <c r="N135" i="6" s="1"/>
  <c r="O135" i="6" s="1"/>
  <c r="H134" i="6"/>
  <c r="I134" i="6" s="1"/>
  <c r="K134" i="6" s="1"/>
  <c r="L134" i="6" s="1"/>
  <c r="M134" i="6" s="1"/>
  <c r="N134" i="6" s="1"/>
  <c r="O134" i="6" s="1"/>
  <c r="H133" i="6"/>
  <c r="I133" i="6" s="1"/>
  <c r="H132" i="6"/>
  <c r="I132" i="6" s="1"/>
  <c r="K132" i="6" s="1"/>
  <c r="L132" i="6" s="1"/>
  <c r="M132" i="6" s="1"/>
  <c r="N132" i="6" s="1"/>
  <c r="O132" i="6" s="1"/>
  <c r="H131" i="6"/>
  <c r="I131" i="6" s="1"/>
  <c r="K131" i="6" s="1"/>
  <c r="L131" i="6" s="1"/>
  <c r="M131" i="6" s="1"/>
  <c r="N131" i="6" s="1"/>
  <c r="O131" i="6" s="1"/>
  <c r="H130" i="6"/>
  <c r="I130" i="6" s="1"/>
  <c r="K130" i="6" s="1"/>
  <c r="L130" i="6" s="1"/>
  <c r="M130" i="6" s="1"/>
  <c r="N130" i="6" s="1"/>
  <c r="O130" i="6" s="1"/>
  <c r="H129" i="6"/>
  <c r="I129" i="6" s="1"/>
  <c r="H128" i="6"/>
  <c r="I128" i="6" s="1"/>
  <c r="K128" i="6" s="1"/>
  <c r="H123" i="6"/>
  <c r="I123" i="6" s="1"/>
  <c r="K123" i="6" s="1"/>
  <c r="L123" i="6" s="1"/>
  <c r="M123" i="6" s="1"/>
  <c r="N123" i="6" s="1"/>
  <c r="O123" i="6" s="1"/>
  <c r="I122" i="6"/>
  <c r="H122" i="6"/>
  <c r="H121" i="6"/>
  <c r="I121" i="6" s="1"/>
  <c r="K121" i="6" s="1"/>
  <c r="L121" i="6" s="1"/>
  <c r="M121" i="6" s="1"/>
  <c r="N121" i="6" s="1"/>
  <c r="O121" i="6" s="1"/>
  <c r="H120" i="6"/>
  <c r="I120" i="6" s="1"/>
  <c r="K120" i="6" s="1"/>
  <c r="L120" i="6" s="1"/>
  <c r="M120" i="6" s="1"/>
  <c r="N120" i="6" s="1"/>
  <c r="O120" i="6" s="1"/>
  <c r="H119" i="6"/>
  <c r="I119" i="6" s="1"/>
  <c r="H118" i="6"/>
  <c r="I118" i="6" s="1"/>
  <c r="H117" i="6"/>
  <c r="I117" i="6" s="1"/>
  <c r="I116" i="6"/>
  <c r="H116" i="6"/>
  <c r="H115" i="6"/>
  <c r="I115" i="6" s="1"/>
  <c r="K115" i="6" s="1"/>
  <c r="L115" i="6" s="1"/>
  <c r="M115" i="6" s="1"/>
  <c r="N115" i="6" s="1"/>
  <c r="O115" i="6" s="1"/>
  <c r="H114" i="6"/>
  <c r="I114" i="6" s="1"/>
  <c r="K114" i="6" s="1"/>
  <c r="L114" i="6" s="1"/>
  <c r="H43" i="6"/>
  <c r="I43" i="6" s="1"/>
  <c r="I42" i="6"/>
  <c r="H42" i="6"/>
  <c r="H41" i="6"/>
  <c r="I41" i="6" s="1"/>
  <c r="H40" i="6"/>
  <c r="I40" i="6" s="1"/>
  <c r="H39" i="6"/>
  <c r="I39" i="6" s="1"/>
  <c r="H38" i="6"/>
  <c r="I38" i="6" s="1"/>
  <c r="I33" i="6"/>
  <c r="H33" i="6"/>
  <c r="H32" i="6"/>
  <c r="I32" i="6" s="1"/>
  <c r="H31" i="6"/>
  <c r="I31" i="6" s="1"/>
  <c r="H30" i="6"/>
  <c r="I30" i="6" s="1"/>
  <c r="H29" i="6"/>
  <c r="I29" i="6" s="1"/>
  <c r="H28" i="6"/>
  <c r="I28" i="6" s="1"/>
  <c r="I27" i="6"/>
  <c r="H27" i="6"/>
  <c r="H26" i="6"/>
  <c r="I26" i="6" s="1"/>
  <c r="H25" i="6"/>
  <c r="I25" i="6" s="1"/>
  <c r="H24" i="6"/>
  <c r="I24" i="6" s="1"/>
  <c r="I19" i="6"/>
  <c r="H19" i="6"/>
  <c r="H18" i="6"/>
  <c r="I18" i="6" s="1"/>
  <c r="H17" i="6"/>
  <c r="I17" i="6" s="1"/>
  <c r="H183" i="5"/>
  <c r="I183" i="5" s="1"/>
  <c r="K183" i="5" s="1"/>
  <c r="L183" i="5" s="1"/>
  <c r="M183" i="5" s="1"/>
  <c r="N183" i="5" s="1"/>
  <c r="O183" i="5" s="1"/>
  <c r="H182" i="5"/>
  <c r="I182" i="5" s="1"/>
  <c r="H181" i="5"/>
  <c r="I181" i="5" s="1"/>
  <c r="K181" i="5" s="1"/>
  <c r="L181" i="5" s="1"/>
  <c r="M181" i="5" s="1"/>
  <c r="N181" i="5" s="1"/>
  <c r="O181" i="5" s="1"/>
  <c r="H180" i="5"/>
  <c r="I180" i="5" s="1"/>
  <c r="K180" i="5" s="1"/>
  <c r="L180" i="5" s="1"/>
  <c r="M180" i="5" s="1"/>
  <c r="N180" i="5" s="1"/>
  <c r="O180" i="5" s="1"/>
  <c r="H179" i="5"/>
  <c r="I179" i="5" s="1"/>
  <c r="K179" i="5" s="1"/>
  <c r="L179" i="5" s="1"/>
  <c r="M179" i="5" s="1"/>
  <c r="N179" i="5" s="1"/>
  <c r="O179" i="5" s="1"/>
  <c r="H178" i="5"/>
  <c r="I178" i="5" s="1"/>
  <c r="H177" i="5"/>
  <c r="I177" i="5" s="1"/>
  <c r="H176" i="5"/>
  <c r="I176" i="5" s="1"/>
  <c r="H175" i="5"/>
  <c r="I175" i="5" s="1"/>
  <c r="H174" i="5"/>
  <c r="I174" i="5" s="1"/>
  <c r="H169" i="5"/>
  <c r="I169" i="5" s="1"/>
  <c r="K169" i="5" s="1"/>
  <c r="L169" i="5" s="1"/>
  <c r="M169" i="5" s="1"/>
  <c r="N169" i="5" s="1"/>
  <c r="O169" i="5" s="1"/>
  <c r="I168" i="5"/>
  <c r="K168" i="5" s="1"/>
  <c r="L168" i="5" s="1"/>
  <c r="M168" i="5" s="1"/>
  <c r="N168" i="5" s="1"/>
  <c r="O168" i="5" s="1"/>
  <c r="H168" i="5"/>
  <c r="H167" i="5"/>
  <c r="I167" i="5" s="1"/>
  <c r="H166" i="5"/>
  <c r="I166" i="5" s="1"/>
  <c r="K166" i="5" s="1"/>
  <c r="L166" i="5" s="1"/>
  <c r="M166" i="5" s="1"/>
  <c r="N166" i="5" s="1"/>
  <c r="O166" i="5" s="1"/>
  <c r="H165" i="5"/>
  <c r="I165" i="5" s="1"/>
  <c r="H164" i="5"/>
  <c r="I164" i="5" s="1"/>
  <c r="H163" i="5"/>
  <c r="I163" i="5" s="1"/>
  <c r="K163" i="5" s="1"/>
  <c r="L163" i="5" s="1"/>
  <c r="M163" i="5" s="1"/>
  <c r="N163" i="5" s="1"/>
  <c r="O163" i="5" s="1"/>
  <c r="I162" i="5"/>
  <c r="H162" i="5"/>
  <c r="H161" i="5"/>
  <c r="I161" i="5" s="1"/>
  <c r="H160" i="5"/>
  <c r="I160" i="5" s="1"/>
  <c r="K160" i="5" s="1"/>
  <c r="L160" i="5" s="1"/>
  <c r="H155" i="5"/>
  <c r="I155" i="5" s="1"/>
  <c r="H154" i="5"/>
  <c r="I154" i="5" s="1"/>
  <c r="H153" i="5"/>
  <c r="I153" i="5" s="1"/>
  <c r="H152" i="5"/>
  <c r="I152" i="5" s="1"/>
  <c r="K152" i="5" s="1"/>
  <c r="L152" i="5" s="1"/>
  <c r="M152" i="5" s="1"/>
  <c r="N152" i="5" s="1"/>
  <c r="O152" i="5" s="1"/>
  <c r="H151" i="5"/>
  <c r="I151" i="5" s="1"/>
  <c r="K151" i="5" s="1"/>
  <c r="L151" i="5" s="1"/>
  <c r="M151" i="5" s="1"/>
  <c r="N151" i="5" s="1"/>
  <c r="O151" i="5" s="1"/>
  <c r="H150" i="5"/>
  <c r="I150" i="5" s="1"/>
  <c r="K150" i="5" s="1"/>
  <c r="L150" i="5" s="1"/>
  <c r="M150" i="5" s="1"/>
  <c r="N150" i="5" s="1"/>
  <c r="O150" i="5" s="1"/>
  <c r="H149" i="5"/>
  <c r="I149" i="5" s="1"/>
  <c r="K149" i="5" s="1"/>
  <c r="L149" i="5" s="1"/>
  <c r="M149" i="5" s="1"/>
  <c r="N149" i="5" s="1"/>
  <c r="O149" i="5" s="1"/>
  <c r="H148" i="5"/>
  <c r="I148" i="5" s="1"/>
  <c r="H147" i="5"/>
  <c r="I147" i="5" s="1"/>
  <c r="K147" i="5" s="1"/>
  <c r="L147" i="5" s="1"/>
  <c r="M147" i="5" s="1"/>
  <c r="N147" i="5" s="1"/>
  <c r="O147" i="5" s="1"/>
  <c r="H146" i="5"/>
  <c r="I146" i="5" s="1"/>
  <c r="I141" i="5"/>
  <c r="K141" i="5" s="1"/>
  <c r="L141" i="5" s="1"/>
  <c r="M141" i="5" s="1"/>
  <c r="N141" i="5" s="1"/>
  <c r="O141" i="5" s="1"/>
  <c r="H141" i="5"/>
  <c r="I140" i="5"/>
  <c r="K140" i="5" s="1"/>
  <c r="L140" i="5" s="1"/>
  <c r="M140" i="5" s="1"/>
  <c r="N140" i="5" s="1"/>
  <c r="O140" i="5" s="1"/>
  <c r="H140" i="5"/>
  <c r="H139" i="5"/>
  <c r="I139" i="5" s="1"/>
  <c r="K139" i="5" s="1"/>
  <c r="L139" i="5" s="1"/>
  <c r="M139" i="5" s="1"/>
  <c r="N139" i="5" s="1"/>
  <c r="O139" i="5" s="1"/>
  <c r="H138" i="5"/>
  <c r="I138" i="5" s="1"/>
  <c r="K138" i="5" s="1"/>
  <c r="L138" i="5" s="1"/>
  <c r="M138" i="5" s="1"/>
  <c r="N138" i="5" s="1"/>
  <c r="O138" i="5" s="1"/>
  <c r="H137" i="5"/>
  <c r="I137" i="5" s="1"/>
  <c r="H136" i="5"/>
  <c r="I136" i="5" s="1"/>
  <c r="K136" i="5" s="1"/>
  <c r="L136" i="5" s="1"/>
  <c r="M136" i="5" s="1"/>
  <c r="N136" i="5" s="1"/>
  <c r="O136" i="5" s="1"/>
  <c r="I135" i="5"/>
  <c r="H135" i="5"/>
  <c r="I134" i="5"/>
  <c r="H134" i="5"/>
  <c r="H133" i="5"/>
  <c r="I133" i="5" s="1"/>
  <c r="H132" i="5"/>
  <c r="I132" i="5" s="1"/>
  <c r="K132" i="5" s="1"/>
  <c r="L132" i="5" s="1"/>
  <c r="H27" i="5"/>
  <c r="I27" i="5" s="1"/>
  <c r="H26" i="5"/>
  <c r="I26" i="5" s="1"/>
  <c r="H25" i="5"/>
  <c r="I25" i="5" s="1"/>
  <c r="H24" i="5"/>
  <c r="I24" i="5" s="1"/>
  <c r="H23" i="5"/>
  <c r="I23" i="5" s="1"/>
  <c r="H22" i="5"/>
  <c r="I22" i="5" s="1"/>
  <c r="I21" i="5"/>
  <c r="H21" i="5"/>
  <c r="H20" i="5"/>
  <c r="I20" i="5" s="1"/>
  <c r="H19" i="5"/>
  <c r="I19" i="5" s="1"/>
  <c r="H18" i="5"/>
  <c r="I18" i="5" s="1"/>
  <c r="H17" i="5"/>
  <c r="I17" i="5" s="1"/>
  <c r="I41" i="5"/>
  <c r="H41" i="5"/>
  <c r="H40" i="5"/>
  <c r="I40" i="5" s="1"/>
  <c r="H39" i="5"/>
  <c r="I39" i="5" s="1"/>
  <c r="H38" i="5"/>
  <c r="I38" i="5" s="1"/>
  <c r="H37" i="5"/>
  <c r="I37" i="5" s="1"/>
  <c r="H36" i="5"/>
  <c r="I36" i="5" s="1"/>
  <c r="I35" i="5"/>
  <c r="H35" i="5"/>
  <c r="I34" i="5"/>
  <c r="H34" i="5"/>
  <c r="H33" i="5"/>
  <c r="I33" i="5" s="1"/>
  <c r="H32" i="5"/>
  <c r="I32" i="5" s="1"/>
  <c r="D51" i="12"/>
  <c r="E51" i="12"/>
  <c r="G51" i="12"/>
  <c r="H51" i="12"/>
  <c r="I51" i="12"/>
  <c r="J51" i="12"/>
  <c r="K51" i="12"/>
  <c r="D41" i="12"/>
  <c r="E41" i="12"/>
  <c r="G41" i="12"/>
  <c r="H41" i="12"/>
  <c r="I41" i="12"/>
  <c r="J41" i="12"/>
  <c r="K41" i="12"/>
  <c r="D21" i="12"/>
  <c r="E21" i="12"/>
  <c r="G21" i="12"/>
  <c r="H21" i="12"/>
  <c r="I21" i="12"/>
  <c r="J21" i="12"/>
  <c r="K21" i="12"/>
  <c r="K9" i="7"/>
  <c r="L9" i="7"/>
  <c r="M9" i="7"/>
  <c r="N9" i="7"/>
  <c r="O9" i="7"/>
  <c r="K11" i="7"/>
  <c r="L11" i="7"/>
  <c r="M11" i="7"/>
  <c r="N11" i="7"/>
  <c r="O11" i="7"/>
  <c r="K12" i="7"/>
  <c r="L12" i="7"/>
  <c r="M12" i="7"/>
  <c r="N12" i="7"/>
  <c r="O12" i="7"/>
  <c r="H9" i="7"/>
  <c r="I9" i="7"/>
  <c r="H11" i="7"/>
  <c r="I11" i="7"/>
  <c r="H12" i="7"/>
  <c r="I12" i="7"/>
  <c r="O13" i="6"/>
  <c r="K11" i="6"/>
  <c r="L11" i="6"/>
  <c r="M11" i="6"/>
  <c r="N11" i="6"/>
  <c r="O11" i="6"/>
  <c r="K12" i="6"/>
  <c r="L12" i="6"/>
  <c r="M12" i="6"/>
  <c r="N12" i="6"/>
  <c r="O12" i="6"/>
  <c r="K13" i="6"/>
  <c r="L13" i="6"/>
  <c r="M13" i="6"/>
  <c r="N13" i="6"/>
  <c r="K11" i="5"/>
  <c r="L11" i="5"/>
  <c r="M11" i="5"/>
  <c r="N11" i="5"/>
  <c r="O11" i="5"/>
  <c r="K12" i="5"/>
  <c r="L12" i="5"/>
  <c r="M12" i="5"/>
  <c r="N12" i="5"/>
  <c r="O12" i="5"/>
  <c r="O13" i="1"/>
  <c r="K9" i="1"/>
  <c r="L9" i="1"/>
  <c r="M9" i="1"/>
  <c r="N9" i="1"/>
  <c r="O9" i="1"/>
  <c r="K11" i="1"/>
  <c r="L11" i="1"/>
  <c r="M11" i="1"/>
  <c r="N11" i="1"/>
  <c r="O11" i="1"/>
  <c r="K12" i="1"/>
  <c r="L12" i="1"/>
  <c r="M12" i="1"/>
  <c r="N12" i="1"/>
  <c r="O12" i="1"/>
  <c r="K13" i="1"/>
  <c r="L13" i="1"/>
  <c r="M13" i="1"/>
  <c r="N13" i="1"/>
  <c r="I13" i="6"/>
  <c r="H11" i="6"/>
  <c r="I11" i="6"/>
  <c r="H12" i="6"/>
  <c r="I12" i="6"/>
  <c r="H13" i="6"/>
  <c r="H11" i="5"/>
  <c r="I11" i="5"/>
  <c r="H12" i="5"/>
  <c r="I12" i="5"/>
  <c r="I9" i="1"/>
  <c r="I11" i="1"/>
  <c r="I12" i="1"/>
  <c r="I13" i="1"/>
  <c r="H13" i="1"/>
  <c r="H9" i="1"/>
  <c r="H11" i="1"/>
  <c r="H12" i="1"/>
  <c r="K144" i="7"/>
  <c r="L144" i="7" s="1"/>
  <c r="M144" i="7" s="1"/>
  <c r="N144" i="7" s="1"/>
  <c r="O144" i="7" s="1"/>
  <c r="H117" i="7"/>
  <c r="I117" i="7" s="1"/>
  <c r="K117" i="7" s="1"/>
  <c r="L117" i="7" s="1"/>
  <c r="M117" i="7" s="1"/>
  <c r="N117" i="7" s="1"/>
  <c r="O117" i="7" s="1"/>
  <c r="H116" i="7"/>
  <c r="I116" i="7" s="1"/>
  <c r="K116" i="7" s="1"/>
  <c r="L116" i="7" s="1"/>
  <c r="M116" i="7" s="1"/>
  <c r="N116" i="7" s="1"/>
  <c r="O116" i="7" s="1"/>
  <c r="H115" i="7"/>
  <c r="I115" i="7" s="1"/>
  <c r="K115" i="7" s="1"/>
  <c r="L115" i="7" s="1"/>
  <c r="M115" i="7" s="1"/>
  <c r="N115" i="7" s="1"/>
  <c r="O115" i="7" s="1"/>
  <c r="H114" i="7"/>
  <c r="I114" i="7" s="1"/>
  <c r="K114" i="7" s="1"/>
  <c r="L114" i="7" s="1"/>
  <c r="M114" i="7" s="1"/>
  <c r="N114" i="7" s="1"/>
  <c r="O114" i="7" s="1"/>
  <c r="H113" i="7"/>
  <c r="I113" i="7" s="1"/>
  <c r="K113" i="7" s="1"/>
  <c r="L113" i="7" s="1"/>
  <c r="M113" i="7" s="1"/>
  <c r="N113" i="7" s="1"/>
  <c r="O113" i="7" s="1"/>
  <c r="H112" i="7"/>
  <c r="I112" i="7" s="1"/>
  <c r="K112" i="7" s="1"/>
  <c r="L112" i="7" s="1"/>
  <c r="M112" i="7" s="1"/>
  <c r="N112" i="7" s="1"/>
  <c r="O112" i="7" s="1"/>
  <c r="H111" i="7"/>
  <c r="I111" i="7" s="1"/>
  <c r="K111" i="7" s="1"/>
  <c r="L111" i="7" s="1"/>
  <c r="M111" i="7" s="1"/>
  <c r="N111" i="7" s="1"/>
  <c r="O111" i="7" s="1"/>
  <c r="H110" i="7"/>
  <c r="I110" i="7" s="1"/>
  <c r="K110" i="7" s="1"/>
  <c r="L110" i="7" s="1"/>
  <c r="M110" i="7" s="1"/>
  <c r="N110" i="7" s="1"/>
  <c r="O110" i="7" s="1"/>
  <c r="H109" i="7"/>
  <c r="I109" i="7" s="1"/>
  <c r="K109" i="7" s="1"/>
  <c r="L109" i="7" s="1"/>
  <c r="M109" i="7" s="1"/>
  <c r="N109" i="7" s="1"/>
  <c r="O109" i="7" s="1"/>
  <c r="H108" i="7"/>
  <c r="I108" i="7" s="1"/>
  <c r="H103" i="7"/>
  <c r="I103" i="7" s="1"/>
  <c r="K103" i="7" s="1"/>
  <c r="L103" i="7" s="1"/>
  <c r="M103" i="7" s="1"/>
  <c r="N103" i="7" s="1"/>
  <c r="O103" i="7" s="1"/>
  <c r="H102" i="7"/>
  <c r="I102" i="7" s="1"/>
  <c r="K102" i="7" s="1"/>
  <c r="L102" i="7" s="1"/>
  <c r="M102" i="7" s="1"/>
  <c r="N102" i="7" s="1"/>
  <c r="O102" i="7" s="1"/>
  <c r="H101" i="7"/>
  <c r="I101" i="7" s="1"/>
  <c r="K101" i="7" s="1"/>
  <c r="L101" i="7" s="1"/>
  <c r="M101" i="7" s="1"/>
  <c r="N101" i="7" s="1"/>
  <c r="O101" i="7" s="1"/>
  <c r="H100" i="7"/>
  <c r="I100" i="7" s="1"/>
  <c r="K100" i="7" s="1"/>
  <c r="L100" i="7" s="1"/>
  <c r="M100" i="7" s="1"/>
  <c r="N100" i="7" s="1"/>
  <c r="O100" i="7" s="1"/>
  <c r="H99" i="7"/>
  <c r="I99" i="7" s="1"/>
  <c r="K99" i="7" s="1"/>
  <c r="L99" i="7" s="1"/>
  <c r="M99" i="7" s="1"/>
  <c r="N99" i="7" s="1"/>
  <c r="O99" i="7" s="1"/>
  <c r="H98" i="7"/>
  <c r="I98" i="7" s="1"/>
  <c r="K98" i="7" s="1"/>
  <c r="L98" i="7" s="1"/>
  <c r="M98" i="7" s="1"/>
  <c r="N98" i="7" s="1"/>
  <c r="O98" i="7" s="1"/>
  <c r="H97" i="7"/>
  <c r="I97" i="7" s="1"/>
  <c r="K97" i="7" s="1"/>
  <c r="L97" i="7" s="1"/>
  <c r="M97" i="7" s="1"/>
  <c r="N97" i="7" s="1"/>
  <c r="O97" i="7" s="1"/>
  <c r="H96" i="7"/>
  <c r="I96" i="7" s="1"/>
  <c r="K96" i="7" s="1"/>
  <c r="L96" i="7" s="1"/>
  <c r="M96" i="7" s="1"/>
  <c r="N96" i="7" s="1"/>
  <c r="O96" i="7" s="1"/>
  <c r="H95" i="7"/>
  <c r="I95" i="7" s="1"/>
  <c r="K95" i="7" s="1"/>
  <c r="L95" i="7" s="1"/>
  <c r="M95" i="7" s="1"/>
  <c r="N95" i="7" s="1"/>
  <c r="O95" i="7" s="1"/>
  <c r="H94" i="7"/>
  <c r="H89" i="7"/>
  <c r="I89" i="7" s="1"/>
  <c r="K89" i="7" s="1"/>
  <c r="L89" i="7" s="1"/>
  <c r="M89" i="7" s="1"/>
  <c r="N89" i="7" s="1"/>
  <c r="O89" i="7" s="1"/>
  <c r="H88" i="7"/>
  <c r="I88" i="7" s="1"/>
  <c r="K88" i="7" s="1"/>
  <c r="L88" i="7" s="1"/>
  <c r="M88" i="7" s="1"/>
  <c r="N88" i="7" s="1"/>
  <c r="O88" i="7" s="1"/>
  <c r="H87" i="7"/>
  <c r="I87" i="7" s="1"/>
  <c r="K87" i="7" s="1"/>
  <c r="L87" i="7" s="1"/>
  <c r="M87" i="7" s="1"/>
  <c r="N87" i="7" s="1"/>
  <c r="O87" i="7" s="1"/>
  <c r="H86" i="7"/>
  <c r="I86" i="7" s="1"/>
  <c r="K86" i="7" s="1"/>
  <c r="L86" i="7" s="1"/>
  <c r="M86" i="7" s="1"/>
  <c r="N86" i="7" s="1"/>
  <c r="O86" i="7" s="1"/>
  <c r="H85" i="7"/>
  <c r="I85" i="7" s="1"/>
  <c r="K85" i="7" s="1"/>
  <c r="L85" i="7" s="1"/>
  <c r="M85" i="7" s="1"/>
  <c r="N85" i="7" s="1"/>
  <c r="O85" i="7" s="1"/>
  <c r="H84" i="7"/>
  <c r="I84" i="7" s="1"/>
  <c r="K84" i="7" s="1"/>
  <c r="L84" i="7" s="1"/>
  <c r="M84" i="7" s="1"/>
  <c r="N84" i="7" s="1"/>
  <c r="O84" i="7" s="1"/>
  <c r="H83" i="7"/>
  <c r="I83" i="7" s="1"/>
  <c r="K83" i="7" s="1"/>
  <c r="L83" i="7" s="1"/>
  <c r="M83" i="7" s="1"/>
  <c r="N83" i="7" s="1"/>
  <c r="O83" i="7" s="1"/>
  <c r="H82" i="7"/>
  <c r="I82" i="7" s="1"/>
  <c r="K82" i="7" s="1"/>
  <c r="L82" i="7" s="1"/>
  <c r="M82" i="7" s="1"/>
  <c r="N82" i="7" s="1"/>
  <c r="O82" i="7" s="1"/>
  <c r="H81" i="7"/>
  <c r="I81" i="7" s="1"/>
  <c r="K81" i="7" s="1"/>
  <c r="L81" i="7" s="1"/>
  <c r="M81" i="7" s="1"/>
  <c r="N81" i="7" s="1"/>
  <c r="O81" i="7" s="1"/>
  <c r="H80" i="7"/>
  <c r="I80" i="7" s="1"/>
  <c r="H75" i="7"/>
  <c r="I75" i="7" s="1"/>
  <c r="K75" i="7" s="1"/>
  <c r="L75" i="7" s="1"/>
  <c r="M75" i="7" s="1"/>
  <c r="N75" i="7" s="1"/>
  <c r="O75" i="7" s="1"/>
  <c r="H74" i="7"/>
  <c r="I74" i="7" s="1"/>
  <c r="K74" i="7" s="1"/>
  <c r="L74" i="7" s="1"/>
  <c r="M74" i="7" s="1"/>
  <c r="N74" i="7" s="1"/>
  <c r="O74" i="7" s="1"/>
  <c r="H73" i="7"/>
  <c r="I73" i="7" s="1"/>
  <c r="K73" i="7" s="1"/>
  <c r="L73" i="7" s="1"/>
  <c r="M73" i="7" s="1"/>
  <c r="N73" i="7" s="1"/>
  <c r="O73" i="7" s="1"/>
  <c r="H72" i="7"/>
  <c r="I72" i="7" s="1"/>
  <c r="K72" i="7" s="1"/>
  <c r="L72" i="7" s="1"/>
  <c r="M72" i="7" s="1"/>
  <c r="N72" i="7" s="1"/>
  <c r="O72" i="7" s="1"/>
  <c r="H71" i="7"/>
  <c r="I71" i="7" s="1"/>
  <c r="K71" i="7" s="1"/>
  <c r="L71" i="7" s="1"/>
  <c r="M71" i="7" s="1"/>
  <c r="N71" i="7" s="1"/>
  <c r="O71" i="7" s="1"/>
  <c r="H70" i="7"/>
  <c r="I70" i="7" s="1"/>
  <c r="K70" i="7" s="1"/>
  <c r="L70" i="7" s="1"/>
  <c r="M70" i="7" s="1"/>
  <c r="N70" i="7" s="1"/>
  <c r="O70" i="7" s="1"/>
  <c r="H69" i="7"/>
  <c r="I69" i="7" s="1"/>
  <c r="K69" i="7" s="1"/>
  <c r="L69" i="7" s="1"/>
  <c r="M69" i="7" s="1"/>
  <c r="N69" i="7" s="1"/>
  <c r="O69" i="7" s="1"/>
  <c r="H68" i="7"/>
  <c r="I68" i="7" s="1"/>
  <c r="K68" i="7" s="1"/>
  <c r="L68" i="7" s="1"/>
  <c r="M68" i="7" s="1"/>
  <c r="N68" i="7" s="1"/>
  <c r="O68" i="7" s="1"/>
  <c r="H67" i="7"/>
  <c r="I67" i="7" s="1"/>
  <c r="K67" i="7" s="1"/>
  <c r="L67" i="7" s="1"/>
  <c r="M67" i="7" s="1"/>
  <c r="N67" i="7" s="1"/>
  <c r="O67" i="7" s="1"/>
  <c r="H66" i="7"/>
  <c r="K122" i="6"/>
  <c r="L122" i="6" s="1"/>
  <c r="M122" i="6" s="1"/>
  <c r="N122" i="6" s="1"/>
  <c r="O122" i="6" s="1"/>
  <c r="K116" i="6"/>
  <c r="L116" i="6" s="1"/>
  <c r="M116" i="6" s="1"/>
  <c r="N116" i="6" s="1"/>
  <c r="O116" i="6" s="1"/>
  <c r="H109" i="6"/>
  <c r="I109" i="6" s="1"/>
  <c r="K109" i="6" s="1"/>
  <c r="L109" i="6" s="1"/>
  <c r="M109" i="6" s="1"/>
  <c r="N109" i="6" s="1"/>
  <c r="O109" i="6" s="1"/>
  <c r="H108" i="6"/>
  <c r="I108" i="6" s="1"/>
  <c r="K108" i="6" s="1"/>
  <c r="L108" i="6" s="1"/>
  <c r="M108" i="6" s="1"/>
  <c r="N108" i="6" s="1"/>
  <c r="O108" i="6" s="1"/>
  <c r="H107" i="6"/>
  <c r="I107" i="6" s="1"/>
  <c r="K107" i="6" s="1"/>
  <c r="L107" i="6" s="1"/>
  <c r="M107" i="6" s="1"/>
  <c r="N107" i="6" s="1"/>
  <c r="O107" i="6" s="1"/>
  <c r="H106" i="6"/>
  <c r="I106" i="6" s="1"/>
  <c r="K106" i="6" s="1"/>
  <c r="L106" i="6" s="1"/>
  <c r="M106" i="6" s="1"/>
  <c r="N106" i="6" s="1"/>
  <c r="O106" i="6" s="1"/>
  <c r="H105" i="6"/>
  <c r="I105" i="6" s="1"/>
  <c r="K105" i="6" s="1"/>
  <c r="L105" i="6" s="1"/>
  <c r="M105" i="6" s="1"/>
  <c r="N105" i="6" s="1"/>
  <c r="O105" i="6" s="1"/>
  <c r="H104" i="6"/>
  <c r="I104" i="6" s="1"/>
  <c r="K104" i="6" s="1"/>
  <c r="L104" i="6" s="1"/>
  <c r="M104" i="6" s="1"/>
  <c r="N104" i="6" s="1"/>
  <c r="O104" i="6" s="1"/>
  <c r="H103" i="6"/>
  <c r="I103" i="6" s="1"/>
  <c r="K103" i="6" s="1"/>
  <c r="L103" i="6" s="1"/>
  <c r="M103" i="6" s="1"/>
  <c r="N103" i="6" s="1"/>
  <c r="O103" i="6" s="1"/>
  <c r="H102" i="6"/>
  <c r="I102" i="6" s="1"/>
  <c r="K102" i="6" s="1"/>
  <c r="L102" i="6" s="1"/>
  <c r="M102" i="6" s="1"/>
  <c r="N102" i="6" s="1"/>
  <c r="O102" i="6" s="1"/>
  <c r="H101" i="6"/>
  <c r="I101" i="6" s="1"/>
  <c r="K101" i="6" s="1"/>
  <c r="L101" i="6" s="1"/>
  <c r="M101" i="6" s="1"/>
  <c r="N101" i="6" s="1"/>
  <c r="O101" i="6" s="1"/>
  <c r="H100" i="6"/>
  <c r="I100" i="6" s="1"/>
  <c r="H95" i="6"/>
  <c r="I95" i="6" s="1"/>
  <c r="K95" i="6" s="1"/>
  <c r="L95" i="6" s="1"/>
  <c r="M95" i="6" s="1"/>
  <c r="N95" i="6" s="1"/>
  <c r="O95" i="6" s="1"/>
  <c r="H94" i="6"/>
  <c r="I94" i="6" s="1"/>
  <c r="K94" i="6" s="1"/>
  <c r="L94" i="6" s="1"/>
  <c r="M94" i="6" s="1"/>
  <c r="N94" i="6" s="1"/>
  <c r="O94" i="6" s="1"/>
  <c r="H93" i="6"/>
  <c r="I93" i="6" s="1"/>
  <c r="K93" i="6" s="1"/>
  <c r="L93" i="6" s="1"/>
  <c r="M93" i="6" s="1"/>
  <c r="N93" i="6" s="1"/>
  <c r="O93" i="6" s="1"/>
  <c r="H92" i="6"/>
  <c r="I92" i="6" s="1"/>
  <c r="K92" i="6" s="1"/>
  <c r="L92" i="6" s="1"/>
  <c r="M92" i="6" s="1"/>
  <c r="N92" i="6" s="1"/>
  <c r="O92" i="6" s="1"/>
  <c r="H91" i="6"/>
  <c r="I91" i="6" s="1"/>
  <c r="K91" i="6" s="1"/>
  <c r="L91" i="6" s="1"/>
  <c r="M91" i="6" s="1"/>
  <c r="N91" i="6" s="1"/>
  <c r="O91" i="6" s="1"/>
  <c r="H90" i="6"/>
  <c r="I90" i="6" s="1"/>
  <c r="K90" i="6" s="1"/>
  <c r="L90" i="6" s="1"/>
  <c r="M90" i="6" s="1"/>
  <c r="N90" i="6" s="1"/>
  <c r="O90" i="6" s="1"/>
  <c r="H89" i="6"/>
  <c r="I89" i="6" s="1"/>
  <c r="K89" i="6" s="1"/>
  <c r="L89" i="6" s="1"/>
  <c r="M89" i="6" s="1"/>
  <c r="N89" i="6" s="1"/>
  <c r="O89" i="6" s="1"/>
  <c r="H88" i="6"/>
  <c r="I88" i="6" s="1"/>
  <c r="K88" i="6" s="1"/>
  <c r="L88" i="6" s="1"/>
  <c r="M88" i="6" s="1"/>
  <c r="N88" i="6" s="1"/>
  <c r="O88" i="6" s="1"/>
  <c r="H87" i="6"/>
  <c r="I87" i="6" s="1"/>
  <c r="K87" i="6" s="1"/>
  <c r="L87" i="6" s="1"/>
  <c r="M87" i="6" s="1"/>
  <c r="N87" i="6" s="1"/>
  <c r="O87" i="6" s="1"/>
  <c r="H86" i="6"/>
  <c r="I86" i="6" s="1"/>
  <c r="H81" i="6"/>
  <c r="I81" i="6" s="1"/>
  <c r="K81" i="6" s="1"/>
  <c r="L81" i="6" s="1"/>
  <c r="M81" i="6" s="1"/>
  <c r="N81" i="6" s="1"/>
  <c r="O81" i="6" s="1"/>
  <c r="H80" i="6"/>
  <c r="I80" i="6" s="1"/>
  <c r="K80" i="6" s="1"/>
  <c r="L80" i="6" s="1"/>
  <c r="M80" i="6" s="1"/>
  <c r="N80" i="6" s="1"/>
  <c r="O80" i="6" s="1"/>
  <c r="H79" i="6"/>
  <c r="I79" i="6" s="1"/>
  <c r="K79" i="6" s="1"/>
  <c r="L79" i="6" s="1"/>
  <c r="M79" i="6" s="1"/>
  <c r="N79" i="6" s="1"/>
  <c r="O79" i="6" s="1"/>
  <c r="H78" i="6"/>
  <c r="I78" i="6" s="1"/>
  <c r="K78" i="6" s="1"/>
  <c r="L78" i="6" s="1"/>
  <c r="M78" i="6" s="1"/>
  <c r="N78" i="6" s="1"/>
  <c r="O78" i="6" s="1"/>
  <c r="H77" i="6"/>
  <c r="I77" i="6" s="1"/>
  <c r="K77" i="6" s="1"/>
  <c r="L77" i="6" s="1"/>
  <c r="M77" i="6" s="1"/>
  <c r="N77" i="6" s="1"/>
  <c r="O77" i="6" s="1"/>
  <c r="H76" i="6"/>
  <c r="I76" i="6" s="1"/>
  <c r="K76" i="6" s="1"/>
  <c r="L76" i="6" s="1"/>
  <c r="M76" i="6" s="1"/>
  <c r="N76" i="6" s="1"/>
  <c r="O76" i="6" s="1"/>
  <c r="H75" i="6"/>
  <c r="H74" i="6"/>
  <c r="I74" i="6" s="1"/>
  <c r="K74" i="6" s="1"/>
  <c r="L74" i="6" s="1"/>
  <c r="M74" i="6" s="1"/>
  <c r="N74" i="6" s="1"/>
  <c r="O74" i="6" s="1"/>
  <c r="H73" i="6"/>
  <c r="I73" i="6" s="1"/>
  <c r="K73" i="6" s="1"/>
  <c r="L73" i="6" s="1"/>
  <c r="M73" i="6" s="1"/>
  <c r="N73" i="6" s="1"/>
  <c r="O73" i="6" s="1"/>
  <c r="H72" i="6"/>
  <c r="I72" i="6" s="1"/>
  <c r="K72" i="6" s="1"/>
  <c r="H67" i="6"/>
  <c r="I67" i="6" s="1"/>
  <c r="K67" i="6" s="1"/>
  <c r="L67" i="6" s="1"/>
  <c r="M67" i="6" s="1"/>
  <c r="N67" i="6" s="1"/>
  <c r="O67" i="6" s="1"/>
  <c r="H66" i="6"/>
  <c r="I66" i="6" s="1"/>
  <c r="K66" i="6" s="1"/>
  <c r="L66" i="6" s="1"/>
  <c r="M66" i="6" s="1"/>
  <c r="N66" i="6" s="1"/>
  <c r="O66" i="6" s="1"/>
  <c r="H65" i="6"/>
  <c r="I65" i="6" s="1"/>
  <c r="K65" i="6" s="1"/>
  <c r="L65" i="6" s="1"/>
  <c r="M65" i="6" s="1"/>
  <c r="N65" i="6" s="1"/>
  <c r="O65" i="6" s="1"/>
  <c r="H64" i="6"/>
  <c r="I64" i="6" s="1"/>
  <c r="K64" i="6" s="1"/>
  <c r="L64" i="6" s="1"/>
  <c r="M64" i="6" s="1"/>
  <c r="N64" i="6" s="1"/>
  <c r="O64" i="6" s="1"/>
  <c r="H63" i="6"/>
  <c r="I63" i="6" s="1"/>
  <c r="K63" i="6" s="1"/>
  <c r="L63" i="6" s="1"/>
  <c r="M63" i="6" s="1"/>
  <c r="N63" i="6" s="1"/>
  <c r="O63" i="6" s="1"/>
  <c r="H62" i="6"/>
  <c r="I62" i="6" s="1"/>
  <c r="K62" i="6" s="1"/>
  <c r="L62" i="6" s="1"/>
  <c r="M62" i="6" s="1"/>
  <c r="N62" i="6" s="1"/>
  <c r="O62" i="6" s="1"/>
  <c r="H61" i="6"/>
  <c r="I61" i="6" s="1"/>
  <c r="K61" i="6" s="1"/>
  <c r="L61" i="6" s="1"/>
  <c r="M61" i="6" s="1"/>
  <c r="N61" i="6" s="1"/>
  <c r="O61" i="6" s="1"/>
  <c r="H60" i="6"/>
  <c r="I60" i="6" s="1"/>
  <c r="K60" i="6" s="1"/>
  <c r="L60" i="6" s="1"/>
  <c r="M60" i="6" s="1"/>
  <c r="N60" i="6" s="1"/>
  <c r="O60" i="6" s="1"/>
  <c r="H59" i="6"/>
  <c r="I59" i="6" s="1"/>
  <c r="H58" i="6"/>
  <c r="I58" i="6" s="1"/>
  <c r="K58" i="6" s="1"/>
  <c r="L58" i="6" s="1"/>
  <c r="H127" i="5"/>
  <c r="I127" i="5" s="1"/>
  <c r="K127" i="5" s="1"/>
  <c r="L127" i="5" s="1"/>
  <c r="M127" i="5" s="1"/>
  <c r="N127" i="5" s="1"/>
  <c r="O127" i="5" s="1"/>
  <c r="H126" i="5"/>
  <c r="I126" i="5" s="1"/>
  <c r="K126" i="5" s="1"/>
  <c r="L126" i="5" s="1"/>
  <c r="M126" i="5" s="1"/>
  <c r="N126" i="5" s="1"/>
  <c r="O126" i="5" s="1"/>
  <c r="H125" i="5"/>
  <c r="I125" i="5" s="1"/>
  <c r="K125" i="5" s="1"/>
  <c r="L125" i="5" s="1"/>
  <c r="M125" i="5" s="1"/>
  <c r="N125" i="5" s="1"/>
  <c r="O125" i="5" s="1"/>
  <c r="H124" i="5"/>
  <c r="I124" i="5" s="1"/>
  <c r="K124" i="5" s="1"/>
  <c r="L124" i="5" s="1"/>
  <c r="M124" i="5" s="1"/>
  <c r="N124" i="5" s="1"/>
  <c r="O124" i="5" s="1"/>
  <c r="H123" i="5"/>
  <c r="I123" i="5" s="1"/>
  <c r="K123" i="5" s="1"/>
  <c r="L123" i="5" s="1"/>
  <c r="M123" i="5" s="1"/>
  <c r="N123" i="5" s="1"/>
  <c r="O123" i="5" s="1"/>
  <c r="H122" i="5"/>
  <c r="I122" i="5" s="1"/>
  <c r="K122" i="5" s="1"/>
  <c r="L122" i="5" s="1"/>
  <c r="M122" i="5" s="1"/>
  <c r="N122" i="5" s="1"/>
  <c r="O122" i="5" s="1"/>
  <c r="H121" i="5"/>
  <c r="I121" i="5" s="1"/>
  <c r="K121" i="5" s="1"/>
  <c r="L121" i="5" s="1"/>
  <c r="M121" i="5" s="1"/>
  <c r="N121" i="5" s="1"/>
  <c r="O121" i="5" s="1"/>
  <c r="H120" i="5"/>
  <c r="I120" i="5" s="1"/>
  <c r="K120" i="5" s="1"/>
  <c r="L120" i="5" s="1"/>
  <c r="M120" i="5" s="1"/>
  <c r="N120" i="5" s="1"/>
  <c r="O120" i="5" s="1"/>
  <c r="H119" i="5"/>
  <c r="H118" i="5"/>
  <c r="I118" i="5" s="1"/>
  <c r="K118" i="5" s="1"/>
  <c r="H113" i="5"/>
  <c r="I113" i="5" s="1"/>
  <c r="K113" i="5" s="1"/>
  <c r="L113" i="5" s="1"/>
  <c r="M113" i="5" s="1"/>
  <c r="N113" i="5" s="1"/>
  <c r="O113" i="5" s="1"/>
  <c r="H112" i="5"/>
  <c r="I112" i="5" s="1"/>
  <c r="K112" i="5" s="1"/>
  <c r="L112" i="5" s="1"/>
  <c r="M112" i="5" s="1"/>
  <c r="N112" i="5" s="1"/>
  <c r="O112" i="5" s="1"/>
  <c r="H111" i="5"/>
  <c r="I111" i="5" s="1"/>
  <c r="K111" i="5" s="1"/>
  <c r="L111" i="5" s="1"/>
  <c r="M111" i="5" s="1"/>
  <c r="N111" i="5" s="1"/>
  <c r="O111" i="5" s="1"/>
  <c r="H110" i="5"/>
  <c r="I110" i="5" s="1"/>
  <c r="K110" i="5" s="1"/>
  <c r="L110" i="5" s="1"/>
  <c r="M110" i="5" s="1"/>
  <c r="N110" i="5" s="1"/>
  <c r="O110" i="5" s="1"/>
  <c r="H109" i="5"/>
  <c r="I109" i="5" s="1"/>
  <c r="K109" i="5" s="1"/>
  <c r="L109" i="5" s="1"/>
  <c r="M109" i="5" s="1"/>
  <c r="N109" i="5" s="1"/>
  <c r="O109" i="5" s="1"/>
  <c r="H108" i="5"/>
  <c r="I108" i="5" s="1"/>
  <c r="K108" i="5" s="1"/>
  <c r="L108" i="5" s="1"/>
  <c r="M108" i="5" s="1"/>
  <c r="N108" i="5" s="1"/>
  <c r="O108" i="5" s="1"/>
  <c r="H107" i="5"/>
  <c r="I107" i="5" s="1"/>
  <c r="K107" i="5" s="1"/>
  <c r="L107" i="5" s="1"/>
  <c r="M107" i="5" s="1"/>
  <c r="N107" i="5" s="1"/>
  <c r="O107" i="5" s="1"/>
  <c r="H106" i="5"/>
  <c r="I106" i="5" s="1"/>
  <c r="K106" i="5" s="1"/>
  <c r="L106" i="5" s="1"/>
  <c r="M106" i="5" s="1"/>
  <c r="N106" i="5" s="1"/>
  <c r="O106" i="5" s="1"/>
  <c r="H105" i="5"/>
  <c r="I105" i="5" s="1"/>
  <c r="K105" i="5" s="1"/>
  <c r="L105" i="5" s="1"/>
  <c r="M105" i="5" s="1"/>
  <c r="N105" i="5" s="1"/>
  <c r="O105" i="5" s="1"/>
  <c r="H104" i="5"/>
  <c r="I104" i="5" s="1"/>
  <c r="K104" i="5" s="1"/>
  <c r="H99" i="5"/>
  <c r="I99" i="5" s="1"/>
  <c r="K99" i="5" s="1"/>
  <c r="L99" i="5" s="1"/>
  <c r="M99" i="5" s="1"/>
  <c r="N99" i="5" s="1"/>
  <c r="O99" i="5" s="1"/>
  <c r="H98" i="5"/>
  <c r="I98" i="5" s="1"/>
  <c r="K98" i="5" s="1"/>
  <c r="L98" i="5" s="1"/>
  <c r="M98" i="5" s="1"/>
  <c r="N98" i="5" s="1"/>
  <c r="O98" i="5" s="1"/>
  <c r="H97" i="5"/>
  <c r="I97" i="5" s="1"/>
  <c r="K97" i="5" s="1"/>
  <c r="L97" i="5" s="1"/>
  <c r="M97" i="5" s="1"/>
  <c r="N97" i="5" s="1"/>
  <c r="O97" i="5" s="1"/>
  <c r="H96" i="5"/>
  <c r="I96" i="5" s="1"/>
  <c r="K96" i="5" s="1"/>
  <c r="L96" i="5" s="1"/>
  <c r="M96" i="5" s="1"/>
  <c r="N96" i="5" s="1"/>
  <c r="O96" i="5" s="1"/>
  <c r="H95" i="5"/>
  <c r="I95" i="5" s="1"/>
  <c r="K95" i="5" s="1"/>
  <c r="L95" i="5" s="1"/>
  <c r="M95" i="5" s="1"/>
  <c r="N95" i="5" s="1"/>
  <c r="O95" i="5" s="1"/>
  <c r="H94" i="5"/>
  <c r="I94" i="5" s="1"/>
  <c r="K94" i="5" s="1"/>
  <c r="L94" i="5" s="1"/>
  <c r="M94" i="5" s="1"/>
  <c r="N94" i="5" s="1"/>
  <c r="O94" i="5" s="1"/>
  <c r="H93" i="5"/>
  <c r="I93" i="5" s="1"/>
  <c r="K93" i="5" s="1"/>
  <c r="L93" i="5" s="1"/>
  <c r="M93" i="5" s="1"/>
  <c r="N93" i="5" s="1"/>
  <c r="O93" i="5" s="1"/>
  <c r="H92" i="5"/>
  <c r="I92" i="5" s="1"/>
  <c r="K92" i="5" s="1"/>
  <c r="L92" i="5" s="1"/>
  <c r="M92" i="5" s="1"/>
  <c r="N92" i="5" s="1"/>
  <c r="O92" i="5" s="1"/>
  <c r="H91" i="5"/>
  <c r="H90" i="5"/>
  <c r="I90" i="5" s="1"/>
  <c r="K90" i="5" s="1"/>
  <c r="H85" i="5"/>
  <c r="I85" i="5" s="1"/>
  <c r="K85" i="5" s="1"/>
  <c r="L85" i="5" s="1"/>
  <c r="M85" i="5" s="1"/>
  <c r="N85" i="5" s="1"/>
  <c r="O85" i="5" s="1"/>
  <c r="H84" i="5"/>
  <c r="I84" i="5" s="1"/>
  <c r="K84" i="5" s="1"/>
  <c r="L84" i="5" s="1"/>
  <c r="M84" i="5" s="1"/>
  <c r="N84" i="5" s="1"/>
  <c r="O84" i="5" s="1"/>
  <c r="H83" i="5"/>
  <c r="I83" i="5" s="1"/>
  <c r="K83" i="5" s="1"/>
  <c r="L83" i="5" s="1"/>
  <c r="M83" i="5" s="1"/>
  <c r="N83" i="5" s="1"/>
  <c r="O83" i="5" s="1"/>
  <c r="H82" i="5"/>
  <c r="I82" i="5" s="1"/>
  <c r="K82" i="5" s="1"/>
  <c r="L82" i="5" s="1"/>
  <c r="M82" i="5" s="1"/>
  <c r="N82" i="5" s="1"/>
  <c r="O82" i="5" s="1"/>
  <c r="H81" i="5"/>
  <c r="I81" i="5" s="1"/>
  <c r="K81" i="5" s="1"/>
  <c r="L81" i="5" s="1"/>
  <c r="M81" i="5" s="1"/>
  <c r="N81" i="5" s="1"/>
  <c r="O81" i="5" s="1"/>
  <c r="H80" i="5"/>
  <c r="I80" i="5" s="1"/>
  <c r="K80" i="5" s="1"/>
  <c r="L80" i="5" s="1"/>
  <c r="M80" i="5" s="1"/>
  <c r="N80" i="5" s="1"/>
  <c r="O80" i="5" s="1"/>
  <c r="H79" i="5"/>
  <c r="I79" i="5" s="1"/>
  <c r="K79" i="5" s="1"/>
  <c r="L79" i="5" s="1"/>
  <c r="M79" i="5" s="1"/>
  <c r="N79" i="5" s="1"/>
  <c r="O79" i="5" s="1"/>
  <c r="H78" i="5"/>
  <c r="I78" i="5" s="1"/>
  <c r="K78" i="5" s="1"/>
  <c r="L78" i="5" s="1"/>
  <c r="M78" i="5" s="1"/>
  <c r="N78" i="5" s="1"/>
  <c r="O78" i="5" s="1"/>
  <c r="H77" i="5"/>
  <c r="I77" i="5" s="1"/>
  <c r="K77" i="5" s="1"/>
  <c r="L77" i="5" s="1"/>
  <c r="M77" i="5" s="1"/>
  <c r="N77" i="5" s="1"/>
  <c r="O77" i="5" s="1"/>
  <c r="H76" i="5"/>
  <c r="I76" i="5" s="1"/>
  <c r="K200" i="1"/>
  <c r="L200" i="1" s="1"/>
  <c r="M200" i="1" s="1"/>
  <c r="N200" i="1" s="1"/>
  <c r="O200" i="1" s="1"/>
  <c r="K199" i="1"/>
  <c r="L199" i="1" s="1"/>
  <c r="M199" i="1" s="1"/>
  <c r="N199" i="1" s="1"/>
  <c r="O199" i="1" s="1"/>
  <c r="K198" i="1"/>
  <c r="L198" i="1" s="1"/>
  <c r="M198" i="1" s="1"/>
  <c r="N198" i="1" s="1"/>
  <c r="O198" i="1" s="1"/>
  <c r="K197" i="1"/>
  <c r="L197" i="1" s="1"/>
  <c r="M197" i="1" s="1"/>
  <c r="N197" i="1" s="1"/>
  <c r="O197" i="1" s="1"/>
  <c r="K194" i="1"/>
  <c r="L194" i="1" s="1"/>
  <c r="M194" i="1" s="1"/>
  <c r="N194" i="1" s="1"/>
  <c r="O194" i="1" s="1"/>
  <c r="K193" i="1"/>
  <c r="L193" i="1" s="1"/>
  <c r="M193" i="1" s="1"/>
  <c r="N193" i="1" s="1"/>
  <c r="O193" i="1" s="1"/>
  <c r="K192" i="1"/>
  <c r="L192" i="1" s="1"/>
  <c r="M192" i="1" s="1"/>
  <c r="N192" i="1" s="1"/>
  <c r="O192" i="1" s="1"/>
  <c r="K191" i="1"/>
  <c r="K186" i="1"/>
  <c r="L186" i="1" s="1"/>
  <c r="M186" i="1" s="1"/>
  <c r="N186" i="1" s="1"/>
  <c r="O186" i="1" s="1"/>
  <c r="K185" i="1"/>
  <c r="L185" i="1" s="1"/>
  <c r="M185" i="1" s="1"/>
  <c r="N185" i="1" s="1"/>
  <c r="O185" i="1" s="1"/>
  <c r="K183" i="1"/>
  <c r="L183" i="1" s="1"/>
  <c r="M183" i="1" s="1"/>
  <c r="N183" i="1" s="1"/>
  <c r="O183" i="1" s="1"/>
  <c r="K182" i="1"/>
  <c r="L182" i="1" s="1"/>
  <c r="M182" i="1" s="1"/>
  <c r="N182" i="1" s="1"/>
  <c r="O182" i="1" s="1"/>
  <c r="K180" i="1"/>
  <c r="L180" i="1" s="1"/>
  <c r="M180" i="1" s="1"/>
  <c r="N180" i="1" s="1"/>
  <c r="O180" i="1" s="1"/>
  <c r="K179" i="1"/>
  <c r="L179" i="1" s="1"/>
  <c r="M179" i="1" s="1"/>
  <c r="N179" i="1" s="1"/>
  <c r="O179" i="1" s="1"/>
  <c r="K178" i="1"/>
  <c r="L178" i="1" s="1"/>
  <c r="M178" i="1" s="1"/>
  <c r="N178" i="1" s="1"/>
  <c r="O178" i="1" s="1"/>
  <c r="K177" i="1"/>
  <c r="K172" i="1"/>
  <c r="L172" i="1" s="1"/>
  <c r="M172" i="1" s="1"/>
  <c r="N172" i="1" s="1"/>
  <c r="O172" i="1" s="1"/>
  <c r="K170" i="1"/>
  <c r="L170" i="1" s="1"/>
  <c r="M170" i="1" s="1"/>
  <c r="N170" i="1" s="1"/>
  <c r="O170" i="1" s="1"/>
  <c r="K169" i="1"/>
  <c r="L169" i="1" s="1"/>
  <c r="M169" i="1" s="1"/>
  <c r="N169" i="1" s="1"/>
  <c r="O169" i="1" s="1"/>
  <c r="K168" i="1"/>
  <c r="L168" i="1" s="1"/>
  <c r="M168" i="1" s="1"/>
  <c r="N168" i="1" s="1"/>
  <c r="O168" i="1" s="1"/>
  <c r="K167" i="1"/>
  <c r="L167" i="1" s="1"/>
  <c r="M167" i="1" s="1"/>
  <c r="N167" i="1" s="1"/>
  <c r="O167" i="1" s="1"/>
  <c r="K166" i="1"/>
  <c r="L166" i="1" s="1"/>
  <c r="M166" i="1" s="1"/>
  <c r="N166" i="1" s="1"/>
  <c r="O166" i="1" s="1"/>
  <c r="K165" i="1"/>
  <c r="L165" i="1" s="1"/>
  <c r="M165" i="1" s="1"/>
  <c r="N165" i="1" s="1"/>
  <c r="O165" i="1" s="1"/>
  <c r="K164" i="1"/>
  <c r="L164" i="1" s="1"/>
  <c r="M164" i="1" s="1"/>
  <c r="N164" i="1" s="1"/>
  <c r="O164" i="1" s="1"/>
  <c r="K158" i="1"/>
  <c r="L158" i="1" s="1"/>
  <c r="M158" i="1" s="1"/>
  <c r="N158" i="1" s="1"/>
  <c r="O158" i="1" s="1"/>
  <c r="K157" i="1"/>
  <c r="L157" i="1" s="1"/>
  <c r="M157" i="1" s="1"/>
  <c r="N157" i="1" s="1"/>
  <c r="O157" i="1" s="1"/>
  <c r="K155" i="1"/>
  <c r="L155" i="1" s="1"/>
  <c r="M155" i="1" s="1"/>
  <c r="N155" i="1" s="1"/>
  <c r="O155" i="1" s="1"/>
  <c r="K152" i="1"/>
  <c r="L152" i="1" s="1"/>
  <c r="M152" i="1" s="1"/>
  <c r="N152" i="1" s="1"/>
  <c r="O152" i="1" s="1"/>
  <c r="H144" i="1"/>
  <c r="I144" i="1" s="1"/>
  <c r="K144" i="1" s="1"/>
  <c r="L144" i="1" s="1"/>
  <c r="M144" i="1" s="1"/>
  <c r="N144" i="1" s="1"/>
  <c r="O144" i="1" s="1"/>
  <c r="H143" i="1"/>
  <c r="I143" i="1" s="1"/>
  <c r="K143" i="1" s="1"/>
  <c r="L143" i="1" s="1"/>
  <c r="M143" i="1" s="1"/>
  <c r="N143" i="1" s="1"/>
  <c r="O143" i="1" s="1"/>
  <c r="H142" i="1"/>
  <c r="I142" i="1" s="1"/>
  <c r="K142" i="1" s="1"/>
  <c r="L142" i="1" s="1"/>
  <c r="M142" i="1" s="1"/>
  <c r="N142" i="1" s="1"/>
  <c r="O142" i="1" s="1"/>
  <c r="H141" i="1"/>
  <c r="I141" i="1" s="1"/>
  <c r="K141" i="1" s="1"/>
  <c r="L141" i="1" s="1"/>
  <c r="M141" i="1" s="1"/>
  <c r="N141" i="1" s="1"/>
  <c r="O141" i="1" s="1"/>
  <c r="H140" i="1"/>
  <c r="I140" i="1" s="1"/>
  <c r="K140" i="1" s="1"/>
  <c r="L140" i="1" s="1"/>
  <c r="M140" i="1" s="1"/>
  <c r="N140" i="1" s="1"/>
  <c r="O140" i="1" s="1"/>
  <c r="H139" i="1"/>
  <c r="I139" i="1" s="1"/>
  <c r="K139" i="1" s="1"/>
  <c r="L139" i="1" s="1"/>
  <c r="M139" i="1" s="1"/>
  <c r="N139" i="1" s="1"/>
  <c r="O139" i="1" s="1"/>
  <c r="H138" i="1"/>
  <c r="I138" i="1" s="1"/>
  <c r="K138" i="1" s="1"/>
  <c r="L138" i="1" s="1"/>
  <c r="M138" i="1" s="1"/>
  <c r="N138" i="1" s="1"/>
  <c r="O138" i="1" s="1"/>
  <c r="H137" i="1"/>
  <c r="I137" i="1" s="1"/>
  <c r="K137" i="1" s="1"/>
  <c r="L137" i="1" s="1"/>
  <c r="M137" i="1" s="1"/>
  <c r="N137" i="1" s="1"/>
  <c r="O137" i="1" s="1"/>
  <c r="H136" i="1"/>
  <c r="I136" i="1" s="1"/>
  <c r="K136" i="1" s="1"/>
  <c r="L136" i="1" s="1"/>
  <c r="M136" i="1" s="1"/>
  <c r="N136" i="1" s="1"/>
  <c r="O136" i="1" s="1"/>
  <c r="H135" i="1"/>
  <c r="H130" i="1"/>
  <c r="I130" i="1" s="1"/>
  <c r="K130" i="1" s="1"/>
  <c r="L130" i="1" s="1"/>
  <c r="M130" i="1" s="1"/>
  <c r="N130" i="1" s="1"/>
  <c r="O130" i="1" s="1"/>
  <c r="H129" i="1"/>
  <c r="I129" i="1" s="1"/>
  <c r="K129" i="1" s="1"/>
  <c r="L129" i="1" s="1"/>
  <c r="M129" i="1" s="1"/>
  <c r="N129" i="1" s="1"/>
  <c r="O129" i="1" s="1"/>
  <c r="H128" i="1"/>
  <c r="I128" i="1" s="1"/>
  <c r="K128" i="1" s="1"/>
  <c r="L128" i="1" s="1"/>
  <c r="M128" i="1" s="1"/>
  <c r="N128" i="1" s="1"/>
  <c r="O128" i="1" s="1"/>
  <c r="H127" i="1"/>
  <c r="I127" i="1" s="1"/>
  <c r="K127" i="1" s="1"/>
  <c r="L127" i="1" s="1"/>
  <c r="M127" i="1" s="1"/>
  <c r="N127" i="1" s="1"/>
  <c r="O127" i="1" s="1"/>
  <c r="H126" i="1"/>
  <c r="I126" i="1" s="1"/>
  <c r="K126" i="1" s="1"/>
  <c r="L126" i="1" s="1"/>
  <c r="M126" i="1" s="1"/>
  <c r="N126" i="1" s="1"/>
  <c r="O126" i="1" s="1"/>
  <c r="H125" i="1"/>
  <c r="I125" i="1" s="1"/>
  <c r="K125" i="1" s="1"/>
  <c r="L125" i="1" s="1"/>
  <c r="M125" i="1" s="1"/>
  <c r="N125" i="1" s="1"/>
  <c r="O125" i="1" s="1"/>
  <c r="H124" i="1"/>
  <c r="I124" i="1" s="1"/>
  <c r="K124" i="1" s="1"/>
  <c r="L124" i="1" s="1"/>
  <c r="M124" i="1" s="1"/>
  <c r="N124" i="1" s="1"/>
  <c r="O124" i="1" s="1"/>
  <c r="H123" i="1"/>
  <c r="H122" i="1"/>
  <c r="I122" i="1" s="1"/>
  <c r="K122" i="1" s="1"/>
  <c r="L122" i="1" s="1"/>
  <c r="M122" i="1" s="1"/>
  <c r="N122" i="1" s="1"/>
  <c r="O122" i="1" s="1"/>
  <c r="H121" i="1"/>
  <c r="I121" i="1" s="1"/>
  <c r="K121" i="1" s="1"/>
  <c r="H116" i="1"/>
  <c r="I116" i="1" s="1"/>
  <c r="K116" i="1" s="1"/>
  <c r="L116" i="1" s="1"/>
  <c r="M116" i="1" s="1"/>
  <c r="N116" i="1" s="1"/>
  <c r="O116" i="1" s="1"/>
  <c r="H115" i="1"/>
  <c r="I115" i="1" s="1"/>
  <c r="K115" i="1" s="1"/>
  <c r="L115" i="1" s="1"/>
  <c r="M115" i="1" s="1"/>
  <c r="N115" i="1" s="1"/>
  <c r="O115" i="1" s="1"/>
  <c r="H114" i="1"/>
  <c r="I114" i="1" s="1"/>
  <c r="K114" i="1" s="1"/>
  <c r="L114" i="1" s="1"/>
  <c r="M114" i="1" s="1"/>
  <c r="N114" i="1" s="1"/>
  <c r="O114" i="1" s="1"/>
  <c r="H113" i="1"/>
  <c r="I113" i="1" s="1"/>
  <c r="K113" i="1" s="1"/>
  <c r="L113" i="1" s="1"/>
  <c r="M113" i="1" s="1"/>
  <c r="N113" i="1" s="1"/>
  <c r="O113" i="1" s="1"/>
  <c r="H112" i="1"/>
  <c r="I112" i="1" s="1"/>
  <c r="K112" i="1" s="1"/>
  <c r="L112" i="1" s="1"/>
  <c r="M112" i="1" s="1"/>
  <c r="N112" i="1" s="1"/>
  <c r="O112" i="1" s="1"/>
  <c r="H111" i="1"/>
  <c r="I111" i="1" s="1"/>
  <c r="K111" i="1" s="1"/>
  <c r="L111" i="1" s="1"/>
  <c r="M111" i="1" s="1"/>
  <c r="N111" i="1" s="1"/>
  <c r="O111" i="1" s="1"/>
  <c r="H110" i="1"/>
  <c r="I110" i="1" s="1"/>
  <c r="K110" i="1" s="1"/>
  <c r="L110" i="1" s="1"/>
  <c r="M110" i="1" s="1"/>
  <c r="N110" i="1" s="1"/>
  <c r="O110" i="1" s="1"/>
  <c r="H109" i="1"/>
  <c r="I109" i="1" s="1"/>
  <c r="K109" i="1" s="1"/>
  <c r="L109" i="1" s="1"/>
  <c r="M109" i="1" s="1"/>
  <c r="N109" i="1" s="1"/>
  <c r="O109" i="1" s="1"/>
  <c r="H108" i="1"/>
  <c r="I108" i="1" s="1"/>
  <c r="K108" i="1" s="1"/>
  <c r="L108" i="1" s="1"/>
  <c r="M108" i="1" s="1"/>
  <c r="N108" i="1" s="1"/>
  <c r="O108" i="1" s="1"/>
  <c r="H107" i="1"/>
  <c r="I107" i="1" s="1"/>
  <c r="H98" i="1"/>
  <c r="I98" i="1" s="1"/>
  <c r="K98" i="1" s="1"/>
  <c r="L98" i="1" s="1"/>
  <c r="M98" i="1" s="1"/>
  <c r="N98" i="1" s="1"/>
  <c r="O98" i="1" s="1"/>
  <c r="H95" i="1"/>
  <c r="I95" i="1" s="1"/>
  <c r="K95" i="1" s="1"/>
  <c r="L95" i="1" s="1"/>
  <c r="M95" i="1" s="1"/>
  <c r="N95" i="1" s="1"/>
  <c r="O95" i="1" s="1"/>
  <c r="H96" i="1"/>
  <c r="I96" i="1" s="1"/>
  <c r="K96" i="1" s="1"/>
  <c r="L96" i="1" s="1"/>
  <c r="M96" i="1" s="1"/>
  <c r="N96" i="1" s="1"/>
  <c r="O96" i="1" s="1"/>
  <c r="H97" i="1"/>
  <c r="I97" i="1" s="1"/>
  <c r="K97" i="1" s="1"/>
  <c r="L97" i="1" s="1"/>
  <c r="M97" i="1" s="1"/>
  <c r="N97" i="1" s="1"/>
  <c r="O97" i="1" s="1"/>
  <c r="H102" i="1"/>
  <c r="H101" i="1"/>
  <c r="I101" i="1" s="1"/>
  <c r="K101" i="1" s="1"/>
  <c r="L101" i="1" s="1"/>
  <c r="M101" i="1" s="1"/>
  <c r="N101" i="1" s="1"/>
  <c r="O101" i="1" s="1"/>
  <c r="H100" i="1"/>
  <c r="I100" i="1" s="1"/>
  <c r="K100" i="1" s="1"/>
  <c r="L100" i="1" s="1"/>
  <c r="M100" i="1" s="1"/>
  <c r="N100" i="1" s="1"/>
  <c r="O100" i="1" s="1"/>
  <c r="H99" i="1"/>
  <c r="I99" i="1" s="1"/>
  <c r="K99" i="1" s="1"/>
  <c r="L99" i="1" s="1"/>
  <c r="M99" i="1" s="1"/>
  <c r="H94" i="1"/>
  <c r="I94" i="1" s="1"/>
  <c r="K94" i="1" s="1"/>
  <c r="L94" i="1" s="1"/>
  <c r="M94" i="1" s="1"/>
  <c r="N94" i="1" s="1"/>
  <c r="O94" i="1" s="1"/>
  <c r="H93" i="1"/>
  <c r="I93" i="1" s="1"/>
  <c r="K93" i="1" s="1"/>
  <c r="K175" i="5" l="1"/>
  <c r="L175" i="5" s="1"/>
  <c r="M175" i="5" s="1"/>
  <c r="N175" i="5" s="1"/>
  <c r="O175" i="5" s="1"/>
  <c r="K133" i="6"/>
  <c r="L133" i="6" s="1"/>
  <c r="M133" i="6" s="1"/>
  <c r="N133" i="6" s="1"/>
  <c r="O133" i="6" s="1"/>
  <c r="K173" i="7"/>
  <c r="L173" i="7" s="1"/>
  <c r="M173" i="7" s="1"/>
  <c r="N173" i="7" s="1"/>
  <c r="O173" i="7" s="1"/>
  <c r="K119" i="6"/>
  <c r="L119" i="6" s="1"/>
  <c r="M119" i="6" s="1"/>
  <c r="N119" i="6" s="1"/>
  <c r="O119" i="6" s="1"/>
  <c r="K144" i="6"/>
  <c r="L144" i="6" s="1"/>
  <c r="M144" i="6" s="1"/>
  <c r="N144" i="6" s="1"/>
  <c r="O144" i="6" s="1"/>
  <c r="K155" i="5"/>
  <c r="L155" i="5" s="1"/>
  <c r="M155" i="5" s="1"/>
  <c r="N155" i="5" s="1"/>
  <c r="O155" i="5" s="1"/>
  <c r="K177" i="5"/>
  <c r="L177" i="5" s="1"/>
  <c r="M177" i="5" s="1"/>
  <c r="N177" i="5" s="1"/>
  <c r="O177" i="5" s="1"/>
  <c r="K162" i="5"/>
  <c r="L162" i="5" s="1"/>
  <c r="M162" i="5" s="1"/>
  <c r="N162" i="5" s="1"/>
  <c r="O162" i="5" s="1"/>
  <c r="K154" i="5"/>
  <c r="L154" i="5" s="1"/>
  <c r="M154" i="5" s="1"/>
  <c r="N154" i="5" s="1"/>
  <c r="O154" i="5" s="1"/>
  <c r="K163" i="1"/>
  <c r="L163" i="1" s="1"/>
  <c r="M163" i="1" s="1"/>
  <c r="K196" i="1"/>
  <c r="L196" i="1" s="1"/>
  <c r="M196" i="1" s="1"/>
  <c r="N196" i="1" s="1"/>
  <c r="O196" i="1" s="1"/>
  <c r="K135" i="5"/>
  <c r="L135" i="5" s="1"/>
  <c r="M135" i="5" s="1"/>
  <c r="N135" i="5" s="1"/>
  <c r="O135" i="5" s="1"/>
  <c r="K146" i="5"/>
  <c r="L146" i="5" s="1"/>
  <c r="M146" i="5" s="1"/>
  <c r="H116" i="5"/>
  <c r="K165" i="5"/>
  <c r="L165" i="5" s="1"/>
  <c r="M165" i="5" s="1"/>
  <c r="N165" i="5" s="1"/>
  <c r="O165" i="5" s="1"/>
  <c r="K176" i="5"/>
  <c r="L176" i="5" s="1"/>
  <c r="M176" i="5" s="1"/>
  <c r="N176" i="5" s="1"/>
  <c r="O176" i="5" s="1"/>
  <c r="I112" i="6"/>
  <c r="K129" i="6"/>
  <c r="L129" i="6" s="1"/>
  <c r="M129" i="6" s="1"/>
  <c r="N129" i="6" s="1"/>
  <c r="O129" i="6" s="1"/>
  <c r="K137" i="6"/>
  <c r="L137" i="6" s="1"/>
  <c r="M137" i="6" s="1"/>
  <c r="N137" i="6" s="1"/>
  <c r="O137" i="6" s="1"/>
  <c r="H70" i="6"/>
  <c r="K118" i="6"/>
  <c r="L118" i="6" s="1"/>
  <c r="M118" i="6" s="1"/>
  <c r="N118" i="6" s="1"/>
  <c r="O118" i="6" s="1"/>
  <c r="K148" i="6"/>
  <c r="L148" i="6" s="1"/>
  <c r="M148" i="6" s="1"/>
  <c r="N148" i="6" s="1"/>
  <c r="O148" i="6" s="1"/>
  <c r="I154" i="6"/>
  <c r="K130" i="7"/>
  <c r="L130" i="7" s="1"/>
  <c r="M130" i="7" s="1"/>
  <c r="N130" i="7" s="1"/>
  <c r="O130" i="7" s="1"/>
  <c r="K150" i="7"/>
  <c r="L150" i="7" s="1"/>
  <c r="M150" i="7" s="1"/>
  <c r="K154" i="7"/>
  <c r="L154" i="7" s="1"/>
  <c r="M154" i="7" s="1"/>
  <c r="N154" i="7" s="1"/>
  <c r="O154" i="7" s="1"/>
  <c r="K158" i="7"/>
  <c r="L158" i="7" s="1"/>
  <c r="M158" i="7" s="1"/>
  <c r="N158" i="7" s="1"/>
  <c r="O158" i="7" s="1"/>
  <c r="H78" i="7"/>
  <c r="K156" i="7"/>
  <c r="L156" i="7" s="1"/>
  <c r="M156" i="7" s="1"/>
  <c r="N156" i="7" s="1"/>
  <c r="O156" i="7" s="1"/>
  <c r="M136" i="7"/>
  <c r="K125" i="7"/>
  <c r="L125" i="7" s="1"/>
  <c r="M125" i="7" s="1"/>
  <c r="N125" i="7" s="1"/>
  <c r="O125" i="7" s="1"/>
  <c r="I120" i="7"/>
  <c r="K123" i="7"/>
  <c r="L123" i="7" s="1"/>
  <c r="N122" i="7"/>
  <c r="K108" i="7"/>
  <c r="I106" i="7"/>
  <c r="K80" i="7"/>
  <c r="I78" i="7"/>
  <c r="L164" i="7"/>
  <c r="I94" i="7"/>
  <c r="H92" i="7"/>
  <c r="H106" i="7"/>
  <c r="I66" i="7"/>
  <c r="H64" i="7"/>
  <c r="K127" i="7"/>
  <c r="L127" i="7" s="1"/>
  <c r="M127" i="7" s="1"/>
  <c r="N127" i="7" s="1"/>
  <c r="O127" i="7" s="1"/>
  <c r="K131" i="7"/>
  <c r="L131" i="7" s="1"/>
  <c r="M131" i="7" s="1"/>
  <c r="N131" i="7" s="1"/>
  <c r="O131" i="7" s="1"/>
  <c r="I148" i="7"/>
  <c r="K138" i="7"/>
  <c r="K157" i="7"/>
  <c r="L157" i="7" s="1"/>
  <c r="M157" i="7" s="1"/>
  <c r="N157" i="7" s="1"/>
  <c r="O157" i="7" s="1"/>
  <c r="K168" i="7"/>
  <c r="L168" i="7" s="1"/>
  <c r="M168" i="7" s="1"/>
  <c r="N168" i="7" s="1"/>
  <c r="O168" i="7" s="1"/>
  <c r="I134" i="7"/>
  <c r="I162" i="7"/>
  <c r="L128" i="6"/>
  <c r="L142" i="6"/>
  <c r="K100" i="6"/>
  <c r="I98" i="6"/>
  <c r="M114" i="6"/>
  <c r="L156" i="6"/>
  <c r="M58" i="6"/>
  <c r="K86" i="6"/>
  <c r="I84" i="6"/>
  <c r="L72" i="6"/>
  <c r="I56" i="6"/>
  <c r="K59" i="6"/>
  <c r="L59" i="6" s="1"/>
  <c r="M59" i="6" s="1"/>
  <c r="N59" i="6" s="1"/>
  <c r="O59" i="6" s="1"/>
  <c r="H56" i="6"/>
  <c r="I75" i="6"/>
  <c r="K75" i="6" s="1"/>
  <c r="L75" i="6" s="1"/>
  <c r="M75" i="6" s="1"/>
  <c r="N75" i="6" s="1"/>
  <c r="O75" i="6" s="1"/>
  <c r="H84" i="6"/>
  <c r="K117" i="6"/>
  <c r="L117" i="6" s="1"/>
  <c r="M117" i="6" s="1"/>
  <c r="N117" i="6" s="1"/>
  <c r="O117" i="6" s="1"/>
  <c r="I126" i="6"/>
  <c r="K157" i="6"/>
  <c r="L157" i="6" s="1"/>
  <c r="M157" i="6" s="1"/>
  <c r="N157" i="6" s="1"/>
  <c r="O157" i="6" s="1"/>
  <c r="H98" i="6"/>
  <c r="I140" i="6"/>
  <c r="K134" i="5"/>
  <c r="L134" i="5" s="1"/>
  <c r="M134" i="5" s="1"/>
  <c r="N134" i="5" s="1"/>
  <c r="O134" i="5" s="1"/>
  <c r="I144" i="5"/>
  <c r="I102" i="5"/>
  <c r="K153" i="5"/>
  <c r="L153" i="5" s="1"/>
  <c r="M153" i="5" s="1"/>
  <c r="N153" i="5" s="1"/>
  <c r="O153" i="5" s="1"/>
  <c r="I158" i="5"/>
  <c r="K164" i="5"/>
  <c r="L164" i="5" s="1"/>
  <c r="M164" i="5" s="1"/>
  <c r="N164" i="5" s="1"/>
  <c r="O164" i="5" s="1"/>
  <c r="L90" i="5"/>
  <c r="I91" i="5"/>
  <c r="K91" i="5" s="1"/>
  <c r="L91" i="5" s="1"/>
  <c r="M91" i="5" s="1"/>
  <c r="N91" i="5" s="1"/>
  <c r="O91" i="5" s="1"/>
  <c r="H88" i="5"/>
  <c r="H102" i="5"/>
  <c r="K76" i="5"/>
  <c r="I74" i="5"/>
  <c r="I9" i="5" s="1"/>
  <c r="L118" i="5"/>
  <c r="M132" i="5"/>
  <c r="L104" i="5"/>
  <c r="K102" i="5"/>
  <c r="I130" i="5"/>
  <c r="K133" i="5"/>
  <c r="L133" i="5" s="1"/>
  <c r="M133" i="5" s="1"/>
  <c r="N133" i="5" s="1"/>
  <c r="O133" i="5" s="1"/>
  <c r="K182" i="5"/>
  <c r="L182" i="5" s="1"/>
  <c r="M182" i="5" s="1"/>
  <c r="N182" i="5" s="1"/>
  <c r="O182" i="5" s="1"/>
  <c r="M160" i="5"/>
  <c r="K174" i="5"/>
  <c r="I172" i="5"/>
  <c r="H74" i="5"/>
  <c r="H9" i="5" s="1"/>
  <c r="K137" i="5"/>
  <c r="L137" i="5" s="1"/>
  <c r="M137" i="5" s="1"/>
  <c r="N137" i="5" s="1"/>
  <c r="O137" i="5" s="1"/>
  <c r="K148" i="5"/>
  <c r="K167" i="5"/>
  <c r="L167" i="5" s="1"/>
  <c r="M167" i="5" s="1"/>
  <c r="N167" i="5" s="1"/>
  <c r="O167" i="5" s="1"/>
  <c r="K178" i="5"/>
  <c r="L178" i="5" s="1"/>
  <c r="M178" i="5" s="1"/>
  <c r="N178" i="5" s="1"/>
  <c r="O178" i="5" s="1"/>
  <c r="I119" i="5"/>
  <c r="K119" i="5" s="1"/>
  <c r="L119" i="5" s="1"/>
  <c r="M119" i="5" s="1"/>
  <c r="N119" i="5" s="1"/>
  <c r="O119" i="5" s="1"/>
  <c r="K161" i="5"/>
  <c r="L161" i="5" s="1"/>
  <c r="M161" i="5" s="1"/>
  <c r="N161" i="5" s="1"/>
  <c r="O161" i="5" s="1"/>
  <c r="L191" i="1"/>
  <c r="K195" i="1"/>
  <c r="L195" i="1" s="1"/>
  <c r="M195" i="1" s="1"/>
  <c r="N195" i="1" s="1"/>
  <c r="O195" i="1" s="1"/>
  <c r="I189" i="1"/>
  <c r="K171" i="1"/>
  <c r="L171" i="1" s="1"/>
  <c r="M171" i="1" s="1"/>
  <c r="N171" i="1" s="1"/>
  <c r="O171" i="1" s="1"/>
  <c r="I161" i="1"/>
  <c r="K184" i="1"/>
  <c r="L184" i="1" s="1"/>
  <c r="M184" i="1" s="1"/>
  <c r="N184" i="1" s="1"/>
  <c r="O184" i="1" s="1"/>
  <c r="H119" i="1"/>
  <c r="H133" i="1"/>
  <c r="L177" i="1"/>
  <c r="K181" i="1"/>
  <c r="L181" i="1" s="1"/>
  <c r="M181" i="1" s="1"/>
  <c r="N181" i="1" s="1"/>
  <c r="O181" i="1" s="1"/>
  <c r="I175" i="1"/>
  <c r="I135" i="1"/>
  <c r="K135" i="1" s="1"/>
  <c r="K133" i="1" s="1"/>
  <c r="K151" i="1"/>
  <c r="L151" i="1" s="1"/>
  <c r="M151" i="1" s="1"/>
  <c r="N151" i="1" s="1"/>
  <c r="O151" i="1" s="1"/>
  <c r="K149" i="1"/>
  <c r="L149" i="1" s="1"/>
  <c r="M149" i="1" s="1"/>
  <c r="N149" i="1" s="1"/>
  <c r="I147" i="1"/>
  <c r="K154" i="1"/>
  <c r="L154" i="1" s="1"/>
  <c r="M154" i="1" s="1"/>
  <c r="N154" i="1" s="1"/>
  <c r="O154" i="1" s="1"/>
  <c r="K156" i="1"/>
  <c r="L156" i="1" s="1"/>
  <c r="M156" i="1" s="1"/>
  <c r="N156" i="1" s="1"/>
  <c r="O156" i="1" s="1"/>
  <c r="K153" i="1"/>
  <c r="L153" i="1" s="1"/>
  <c r="M153" i="1" s="1"/>
  <c r="N153" i="1" s="1"/>
  <c r="O153" i="1" s="1"/>
  <c r="K150" i="1"/>
  <c r="L121" i="1"/>
  <c r="I123" i="1"/>
  <c r="K123" i="1" s="1"/>
  <c r="L123" i="1" s="1"/>
  <c r="M123" i="1" s="1"/>
  <c r="N123" i="1" s="1"/>
  <c r="O123" i="1" s="1"/>
  <c r="K107" i="1"/>
  <c r="I105" i="1"/>
  <c r="H105" i="1"/>
  <c r="N99" i="1"/>
  <c r="O99" i="1" s="1"/>
  <c r="L93" i="1"/>
  <c r="I102" i="1"/>
  <c r="K102" i="1" s="1"/>
  <c r="L102" i="1" s="1"/>
  <c r="M102" i="1" s="1"/>
  <c r="N102" i="1" s="1"/>
  <c r="O102" i="1" s="1"/>
  <c r="H91" i="1"/>
  <c r="H61" i="5"/>
  <c r="I61" i="5" s="1"/>
  <c r="K61" i="5" s="1"/>
  <c r="L61" i="5" s="1"/>
  <c r="M61" i="5" s="1"/>
  <c r="N61" i="5" s="1"/>
  <c r="O61" i="5" s="1"/>
  <c r="H60" i="5"/>
  <c r="I60" i="5" s="1"/>
  <c r="K60" i="5" s="1"/>
  <c r="L60" i="5" s="1"/>
  <c r="M60" i="5" s="1"/>
  <c r="N60" i="5" s="1"/>
  <c r="O60" i="5" s="1"/>
  <c r="H59" i="5"/>
  <c r="I59" i="5" s="1"/>
  <c r="K59" i="5" s="1"/>
  <c r="L59" i="5" s="1"/>
  <c r="M59" i="5" s="1"/>
  <c r="N59" i="5" s="1"/>
  <c r="O59" i="5" s="1"/>
  <c r="H58" i="5"/>
  <c r="I58" i="5" s="1"/>
  <c r="K58" i="5" s="1"/>
  <c r="L58" i="5" s="1"/>
  <c r="M58" i="5" s="1"/>
  <c r="N58" i="5" s="1"/>
  <c r="O58" i="5" s="1"/>
  <c r="H57" i="5"/>
  <c r="I57" i="5" s="1"/>
  <c r="K57" i="5" s="1"/>
  <c r="L57" i="5" s="1"/>
  <c r="M57" i="5" s="1"/>
  <c r="N57" i="5" s="1"/>
  <c r="O57" i="5" s="1"/>
  <c r="H56" i="5"/>
  <c r="I56" i="5" s="1"/>
  <c r="H130" i="5" l="1"/>
  <c r="K148" i="7"/>
  <c r="H162" i="7"/>
  <c r="L56" i="6"/>
  <c r="H112" i="6"/>
  <c r="H154" i="6"/>
  <c r="H144" i="5"/>
  <c r="I88" i="5"/>
  <c r="K88" i="5"/>
  <c r="H189" i="1"/>
  <c r="L130" i="5"/>
  <c r="K116" i="5"/>
  <c r="H172" i="5"/>
  <c r="H158" i="5"/>
  <c r="I116" i="5"/>
  <c r="H140" i="6"/>
  <c r="H126" i="6"/>
  <c r="I70" i="6"/>
  <c r="H120" i="7"/>
  <c r="K120" i="7"/>
  <c r="H148" i="7"/>
  <c r="L148" i="7"/>
  <c r="N136" i="7"/>
  <c r="L138" i="7"/>
  <c r="K134" i="7"/>
  <c r="I64" i="7"/>
  <c r="K66" i="7"/>
  <c r="H134" i="7"/>
  <c r="N150" i="7"/>
  <c r="M148" i="7"/>
  <c r="M123" i="7"/>
  <c r="L120" i="7"/>
  <c r="L80" i="7"/>
  <c r="K78" i="7"/>
  <c r="K106" i="7"/>
  <c r="L108" i="7"/>
  <c r="K162" i="7"/>
  <c r="I92" i="7"/>
  <c r="K94" i="7"/>
  <c r="M164" i="7"/>
  <c r="L162" i="7"/>
  <c r="O122" i="7"/>
  <c r="L86" i="6"/>
  <c r="K84" i="6"/>
  <c r="L100" i="6"/>
  <c r="K98" i="6"/>
  <c r="M142" i="6"/>
  <c r="K56" i="6"/>
  <c r="M156" i="6"/>
  <c r="K70" i="6"/>
  <c r="N114" i="6"/>
  <c r="N58" i="6"/>
  <c r="M56" i="6"/>
  <c r="M72" i="6"/>
  <c r="L70" i="6"/>
  <c r="M128" i="6"/>
  <c r="L158" i="5"/>
  <c r="K158" i="5"/>
  <c r="M158" i="5"/>
  <c r="N160" i="5"/>
  <c r="M104" i="5"/>
  <c r="L102" i="5"/>
  <c r="L148" i="5"/>
  <c r="K144" i="5"/>
  <c r="N132" i="5"/>
  <c r="M130" i="5"/>
  <c r="M90" i="5"/>
  <c r="L88" i="5"/>
  <c r="M118" i="5"/>
  <c r="L116" i="5"/>
  <c r="K130" i="5"/>
  <c r="N146" i="5"/>
  <c r="L174" i="5"/>
  <c r="K172" i="5"/>
  <c r="L76" i="5"/>
  <c r="K74" i="5"/>
  <c r="K9" i="5" s="1"/>
  <c r="K189" i="1"/>
  <c r="M191" i="1"/>
  <c r="L189" i="1"/>
  <c r="L161" i="1"/>
  <c r="H161" i="1"/>
  <c r="K161" i="1"/>
  <c r="L135" i="1"/>
  <c r="M135" i="1" s="1"/>
  <c r="I133" i="1"/>
  <c r="K175" i="1"/>
  <c r="H175" i="1"/>
  <c r="M177" i="1"/>
  <c r="L175" i="1"/>
  <c r="N163" i="1"/>
  <c r="M161" i="1"/>
  <c r="I119" i="1"/>
  <c r="H147" i="1"/>
  <c r="K147" i="1"/>
  <c r="L150" i="1"/>
  <c r="O149" i="1"/>
  <c r="K119" i="1"/>
  <c r="M121" i="1"/>
  <c r="L119" i="1"/>
  <c r="L107" i="1"/>
  <c r="K105" i="1"/>
  <c r="I91" i="1"/>
  <c r="K91" i="1"/>
  <c r="M93" i="1"/>
  <c r="L91" i="1"/>
  <c r="K56" i="5"/>
  <c r="I54" i="5"/>
  <c r="I10" i="5" s="1"/>
  <c r="E31" i="12" s="1"/>
  <c r="E10" i="12" s="1"/>
  <c r="H54" i="5"/>
  <c r="H10" i="5" s="1"/>
  <c r="D31" i="12" s="1"/>
  <c r="D10" i="12" s="1"/>
  <c r="H13" i="5" l="1"/>
  <c r="I13" i="5"/>
  <c r="L133" i="1"/>
  <c r="M108" i="7"/>
  <c r="L106" i="7"/>
  <c r="L94" i="7"/>
  <c r="K92" i="7"/>
  <c r="N123" i="7"/>
  <c r="M120" i="7"/>
  <c r="O136" i="7"/>
  <c r="O150" i="7"/>
  <c r="O148" i="7" s="1"/>
  <c r="N148" i="7"/>
  <c r="L66" i="7"/>
  <c r="K64" i="7"/>
  <c r="M80" i="7"/>
  <c r="L78" i="7"/>
  <c r="N164" i="7"/>
  <c r="M162" i="7"/>
  <c r="M138" i="7"/>
  <c r="L134" i="7"/>
  <c r="M70" i="6"/>
  <c r="N72" i="6"/>
  <c r="N156" i="6"/>
  <c r="O58" i="6"/>
  <c r="O56" i="6" s="1"/>
  <c r="N56" i="6"/>
  <c r="N142" i="6"/>
  <c r="O114" i="6"/>
  <c r="N128" i="6"/>
  <c r="M100" i="6"/>
  <c r="L98" i="6"/>
  <c r="M86" i="6"/>
  <c r="L84" i="6"/>
  <c r="M148" i="5"/>
  <c r="L144" i="5"/>
  <c r="N118" i="5"/>
  <c r="M116" i="5"/>
  <c r="O146" i="5"/>
  <c r="N104" i="5"/>
  <c r="M102" i="5"/>
  <c r="M76" i="5"/>
  <c r="L74" i="5"/>
  <c r="L9" i="5" s="1"/>
  <c r="O160" i="5"/>
  <c r="O158" i="5" s="1"/>
  <c r="N158" i="5"/>
  <c r="N90" i="5"/>
  <c r="M88" i="5"/>
  <c r="M174" i="5"/>
  <c r="L172" i="5"/>
  <c r="O132" i="5"/>
  <c r="O130" i="5" s="1"/>
  <c r="N130" i="5"/>
  <c r="M189" i="1"/>
  <c r="N191" i="1"/>
  <c r="M175" i="1"/>
  <c r="N177" i="1"/>
  <c r="O163" i="1"/>
  <c r="O161" i="1" s="1"/>
  <c r="N161" i="1"/>
  <c r="L147" i="1"/>
  <c r="M150" i="1"/>
  <c r="N135" i="1"/>
  <c r="M133" i="1"/>
  <c r="N121" i="1"/>
  <c r="M119" i="1"/>
  <c r="M107" i="1"/>
  <c r="L105" i="1"/>
  <c r="N93" i="1"/>
  <c r="M91" i="1"/>
  <c r="L56" i="5"/>
  <c r="K54" i="5"/>
  <c r="K13" i="5" l="1"/>
  <c r="K10" i="5"/>
  <c r="G31" i="12" s="1"/>
  <c r="G10" i="12" s="1"/>
  <c r="O123" i="7"/>
  <c r="O120" i="7" s="1"/>
  <c r="N120" i="7"/>
  <c r="O164" i="7"/>
  <c r="O162" i="7" s="1"/>
  <c r="N162" i="7"/>
  <c r="L64" i="7"/>
  <c r="M66" i="7"/>
  <c r="M78" i="7"/>
  <c r="N80" i="7"/>
  <c r="L92" i="7"/>
  <c r="M94" i="7"/>
  <c r="N138" i="7"/>
  <c r="M134" i="7"/>
  <c r="N108" i="7"/>
  <c r="M106" i="7"/>
  <c r="N100" i="6"/>
  <c r="M98" i="6"/>
  <c r="O156" i="6"/>
  <c r="N86" i="6"/>
  <c r="M84" i="6"/>
  <c r="O72" i="6"/>
  <c r="O70" i="6" s="1"/>
  <c r="N70" i="6"/>
  <c r="O142" i="6"/>
  <c r="O128" i="6"/>
  <c r="O104" i="5"/>
  <c r="O102" i="5" s="1"/>
  <c r="N102" i="5"/>
  <c r="N174" i="5"/>
  <c r="M172" i="5"/>
  <c r="N88" i="5"/>
  <c r="O90" i="5"/>
  <c r="O88" i="5" s="1"/>
  <c r="O118" i="5"/>
  <c r="O116" i="5" s="1"/>
  <c r="N116" i="5"/>
  <c r="N76" i="5"/>
  <c r="M74" i="5"/>
  <c r="M9" i="5" s="1"/>
  <c r="N148" i="5"/>
  <c r="M144" i="5"/>
  <c r="O191" i="1"/>
  <c r="O189" i="1" s="1"/>
  <c r="N189" i="1"/>
  <c r="O177" i="1"/>
  <c r="O175" i="1" s="1"/>
  <c r="N175" i="1"/>
  <c r="N150" i="1"/>
  <c r="M147" i="1"/>
  <c r="O135" i="1"/>
  <c r="O133" i="1" s="1"/>
  <c r="N133" i="1"/>
  <c r="O121" i="1"/>
  <c r="O119" i="1" s="1"/>
  <c r="N119" i="1"/>
  <c r="N107" i="1"/>
  <c r="M105" i="1"/>
  <c r="N91" i="1"/>
  <c r="O93" i="1"/>
  <c r="O91" i="1" s="1"/>
  <c r="M56" i="5"/>
  <c r="L54" i="5"/>
  <c r="L13" i="5" l="1"/>
  <c r="L10" i="5"/>
  <c r="H31" i="12" s="1"/>
  <c r="H10" i="12" s="1"/>
  <c r="O80" i="7"/>
  <c r="O78" i="7" s="1"/>
  <c r="N78" i="7"/>
  <c r="O108" i="7"/>
  <c r="O106" i="7" s="1"/>
  <c r="N106" i="7"/>
  <c r="N66" i="7"/>
  <c r="M64" i="7"/>
  <c r="N94" i="7"/>
  <c r="M92" i="7"/>
  <c r="O138" i="7"/>
  <c r="O134" i="7" s="1"/>
  <c r="N134" i="7"/>
  <c r="O86" i="6"/>
  <c r="O84" i="6" s="1"/>
  <c r="N84" i="6"/>
  <c r="O100" i="6"/>
  <c r="O98" i="6" s="1"/>
  <c r="N98" i="6"/>
  <c r="O148" i="5"/>
  <c r="O144" i="5" s="1"/>
  <c r="N144" i="5"/>
  <c r="O174" i="5"/>
  <c r="O172" i="5" s="1"/>
  <c r="N172" i="5"/>
  <c r="O76" i="5"/>
  <c r="O74" i="5" s="1"/>
  <c r="O9" i="5" s="1"/>
  <c r="N74" i="5"/>
  <c r="N9" i="5" s="1"/>
  <c r="O150" i="1"/>
  <c r="O147" i="1" s="1"/>
  <c r="N147" i="1"/>
  <c r="O107" i="1"/>
  <c r="O105" i="1" s="1"/>
  <c r="N105" i="1"/>
  <c r="M54" i="5"/>
  <c r="N56" i="5"/>
  <c r="M13" i="5" l="1"/>
  <c r="M10" i="5"/>
  <c r="I31" i="12" s="1"/>
  <c r="I10" i="12" s="1"/>
  <c r="O94" i="7"/>
  <c r="O92" i="7" s="1"/>
  <c r="N92" i="7"/>
  <c r="O66" i="7"/>
  <c r="O64" i="7" s="1"/>
  <c r="N64" i="7"/>
  <c r="O56" i="5"/>
  <c r="O54" i="5" s="1"/>
  <c r="N54" i="5"/>
  <c r="N13" i="5" l="1"/>
  <c r="N10" i="5"/>
  <c r="J31" i="12" s="1"/>
  <c r="J10" i="12" s="1"/>
  <c r="O13" i="5"/>
  <c r="O10" i="5"/>
  <c r="K31" i="12" s="1"/>
  <c r="K10" i="12" s="1"/>
  <c r="B45" i="12"/>
  <c r="B35" i="12"/>
  <c r="B25" i="12"/>
  <c r="B15" i="12"/>
  <c r="H43" i="7" l="1"/>
  <c r="I43" i="7" s="1"/>
  <c r="K43" i="7" s="1"/>
  <c r="H44" i="7"/>
  <c r="I44" i="7" s="1"/>
  <c r="K44" i="7" s="1"/>
  <c r="L44" i="7" s="1"/>
  <c r="M44" i="7" s="1"/>
  <c r="N44" i="7" s="1"/>
  <c r="O44" i="7" s="1"/>
  <c r="H45" i="7"/>
  <c r="I45" i="7" s="1"/>
  <c r="K45" i="7" s="1"/>
  <c r="L45" i="7" s="1"/>
  <c r="M45" i="7" s="1"/>
  <c r="N45" i="7" s="1"/>
  <c r="O45" i="7" s="1"/>
  <c r="H47" i="7"/>
  <c r="I47" i="7" s="1"/>
  <c r="K47" i="7" s="1"/>
  <c r="L47" i="7" s="1"/>
  <c r="M47" i="7" s="1"/>
  <c r="N47" i="7" s="1"/>
  <c r="O47" i="7" s="1"/>
  <c r="H48" i="7"/>
  <c r="I48" i="7" s="1"/>
  <c r="K48" i="7" s="1"/>
  <c r="L48" i="7" s="1"/>
  <c r="M48" i="7" s="1"/>
  <c r="N48" i="7" s="1"/>
  <c r="O48" i="7" s="1"/>
  <c r="H49" i="7"/>
  <c r="I49" i="7" s="1"/>
  <c r="K49" i="7" s="1"/>
  <c r="L49" i="7" s="1"/>
  <c r="M49" i="7" s="1"/>
  <c r="N49" i="7" s="1"/>
  <c r="O49" i="7" s="1"/>
  <c r="H50" i="7"/>
  <c r="I50" i="7" s="1"/>
  <c r="K50" i="7" s="1"/>
  <c r="L50" i="7" s="1"/>
  <c r="M50" i="7" s="1"/>
  <c r="N50" i="7" s="1"/>
  <c r="O50" i="7" s="1"/>
  <c r="H51" i="7"/>
  <c r="H46" i="7"/>
  <c r="I46" i="7" s="1"/>
  <c r="K46" i="7" s="1"/>
  <c r="L46" i="7" s="1"/>
  <c r="M46" i="7" s="1"/>
  <c r="N46" i="7" s="1"/>
  <c r="O46" i="7" s="1"/>
  <c r="K32" i="7"/>
  <c r="K34" i="7"/>
  <c r="L34" i="7" s="1"/>
  <c r="M34" i="7" s="1"/>
  <c r="N34" i="7" s="1"/>
  <c r="O34" i="7" s="1"/>
  <c r="H17" i="7"/>
  <c r="I17" i="7" s="1"/>
  <c r="K17" i="7" s="1"/>
  <c r="L17" i="7" s="1"/>
  <c r="H18" i="7"/>
  <c r="I18" i="7" s="1"/>
  <c r="K18" i="7" s="1"/>
  <c r="L18" i="7" s="1"/>
  <c r="M18" i="7" s="1"/>
  <c r="N18" i="7" s="1"/>
  <c r="O18" i="7" s="1"/>
  <c r="H19" i="7"/>
  <c r="I19" i="7" s="1"/>
  <c r="K19" i="7" s="1"/>
  <c r="L19" i="7" s="1"/>
  <c r="M19" i="7" s="1"/>
  <c r="N19" i="7" s="1"/>
  <c r="O19" i="7" s="1"/>
  <c r="H20" i="7"/>
  <c r="I20" i="7" s="1"/>
  <c r="K20" i="7" s="1"/>
  <c r="L20" i="7" s="1"/>
  <c r="M20" i="7" s="1"/>
  <c r="N20" i="7" s="1"/>
  <c r="O20" i="7" s="1"/>
  <c r="H21" i="7"/>
  <c r="I21" i="7" s="1"/>
  <c r="K21" i="7" s="1"/>
  <c r="L21" i="7" s="1"/>
  <c r="M21" i="7" s="1"/>
  <c r="N21" i="7" s="1"/>
  <c r="O21" i="7" s="1"/>
  <c r="H22" i="7"/>
  <c r="I22" i="7" s="1"/>
  <c r="K22" i="7" s="1"/>
  <c r="L22" i="7" s="1"/>
  <c r="M22" i="7" s="1"/>
  <c r="N22" i="7" s="1"/>
  <c r="O22" i="7" s="1"/>
  <c r="H23" i="7"/>
  <c r="I23" i="7" s="1"/>
  <c r="K23" i="7" s="1"/>
  <c r="L23" i="7" s="1"/>
  <c r="M23" i="7" s="1"/>
  <c r="N23" i="7" s="1"/>
  <c r="O23" i="7" s="1"/>
  <c r="H24" i="7"/>
  <c r="I24" i="7" s="1"/>
  <c r="K24" i="7" s="1"/>
  <c r="L24" i="7" s="1"/>
  <c r="M24" i="7" s="1"/>
  <c r="N24" i="7" s="1"/>
  <c r="O24" i="7" s="1"/>
  <c r="H25" i="7"/>
  <c r="I25" i="7" s="1"/>
  <c r="K25" i="7" s="1"/>
  <c r="L25" i="7" s="1"/>
  <c r="M25" i="7" s="1"/>
  <c r="N25" i="7" s="1"/>
  <c r="O25" i="7" s="1"/>
  <c r="H26" i="7"/>
  <c r="I26" i="7" s="1"/>
  <c r="K26" i="7" s="1"/>
  <c r="L26" i="7" s="1"/>
  <c r="M26" i="7" s="1"/>
  <c r="N26" i="7" s="1"/>
  <c r="O26" i="7" s="1"/>
  <c r="H27" i="7"/>
  <c r="I27" i="7" s="1"/>
  <c r="K27" i="7" s="1"/>
  <c r="L27" i="7" s="1"/>
  <c r="M27" i="7" s="1"/>
  <c r="N27" i="7" s="1"/>
  <c r="O27" i="7" s="1"/>
  <c r="H61" i="7"/>
  <c r="I61" i="7" s="1"/>
  <c r="K61" i="7" s="1"/>
  <c r="L61" i="7" s="1"/>
  <c r="M61" i="7" s="1"/>
  <c r="N61" i="7" s="1"/>
  <c r="O61" i="7" s="1"/>
  <c r="H60" i="7"/>
  <c r="I60" i="7" s="1"/>
  <c r="K60" i="7" s="1"/>
  <c r="L60" i="7" s="1"/>
  <c r="M60" i="7" s="1"/>
  <c r="N60" i="7" s="1"/>
  <c r="O60" i="7" s="1"/>
  <c r="H59" i="7"/>
  <c r="I59" i="7" s="1"/>
  <c r="K59" i="7" s="1"/>
  <c r="L59" i="7" s="1"/>
  <c r="M59" i="7" s="1"/>
  <c r="N59" i="7" s="1"/>
  <c r="O59" i="7" s="1"/>
  <c r="H58" i="7"/>
  <c r="I58" i="7" s="1"/>
  <c r="K58" i="7" s="1"/>
  <c r="L58" i="7" s="1"/>
  <c r="M58" i="7" s="1"/>
  <c r="N58" i="7" s="1"/>
  <c r="O58" i="7" s="1"/>
  <c r="H57" i="7"/>
  <c r="I57" i="7" s="1"/>
  <c r="K57" i="7" s="1"/>
  <c r="L57" i="7" s="1"/>
  <c r="M57" i="7" s="1"/>
  <c r="N57" i="7" s="1"/>
  <c r="O57" i="7" s="1"/>
  <c r="H56" i="7"/>
  <c r="K53" i="12"/>
  <c r="J53" i="12"/>
  <c r="I53" i="12"/>
  <c r="H53" i="12"/>
  <c r="G53" i="12"/>
  <c r="E53" i="12"/>
  <c r="D53" i="12"/>
  <c r="K52" i="12"/>
  <c r="J52" i="12"/>
  <c r="I52" i="12"/>
  <c r="H52" i="12"/>
  <c r="G52" i="12"/>
  <c r="E52" i="12"/>
  <c r="D52" i="12"/>
  <c r="K50" i="12"/>
  <c r="J50" i="12"/>
  <c r="I50" i="12"/>
  <c r="H50" i="12"/>
  <c r="G50" i="12"/>
  <c r="E50" i="12"/>
  <c r="D50" i="12"/>
  <c r="K54" i="6"/>
  <c r="L54" i="6"/>
  <c r="M54" i="6"/>
  <c r="N54" i="6"/>
  <c r="O54" i="6"/>
  <c r="H48" i="6"/>
  <c r="I48" i="6" s="1"/>
  <c r="K48" i="6" s="1"/>
  <c r="L48" i="6" s="1"/>
  <c r="H49" i="6"/>
  <c r="I49" i="6" s="1"/>
  <c r="K49" i="6" s="1"/>
  <c r="L49" i="6" s="1"/>
  <c r="M49" i="6" s="1"/>
  <c r="N49" i="6" s="1"/>
  <c r="O49" i="6" s="1"/>
  <c r="H50" i="6"/>
  <c r="I50" i="6" s="1"/>
  <c r="K50" i="6" s="1"/>
  <c r="L50" i="6" s="1"/>
  <c r="M50" i="6" s="1"/>
  <c r="N50" i="6" s="1"/>
  <c r="O50" i="6" s="1"/>
  <c r="H53" i="6"/>
  <c r="I53" i="6" s="1"/>
  <c r="K53" i="6" s="1"/>
  <c r="L53" i="6" s="1"/>
  <c r="M53" i="6" s="1"/>
  <c r="N53" i="6" s="1"/>
  <c r="O53" i="6" s="1"/>
  <c r="K27" i="6"/>
  <c r="L27" i="6" s="1"/>
  <c r="M27" i="6" s="1"/>
  <c r="N27" i="6" s="1"/>
  <c r="O27" i="6" s="1"/>
  <c r="K28" i="6"/>
  <c r="L28" i="6" s="1"/>
  <c r="M28" i="6" s="1"/>
  <c r="N28" i="6" s="1"/>
  <c r="O28" i="6" s="1"/>
  <c r="K29" i="6"/>
  <c r="L29" i="6" s="1"/>
  <c r="M29" i="6" s="1"/>
  <c r="N29" i="6" s="1"/>
  <c r="O29" i="6" s="1"/>
  <c r="K31" i="6"/>
  <c r="L31" i="6" s="1"/>
  <c r="M31" i="6" s="1"/>
  <c r="N31" i="6" s="1"/>
  <c r="O31" i="6" s="1"/>
  <c r="R25" i="6" a="1"/>
  <c r="R25" i="6" s="1"/>
  <c r="R26" i="6" a="1"/>
  <c r="R26" i="6" s="1"/>
  <c r="R27" i="6" a="1"/>
  <c r="R27" i="6" s="1"/>
  <c r="R28" i="6" a="1"/>
  <c r="R28" i="6" s="1"/>
  <c r="R29" i="6" a="1"/>
  <c r="R29" i="6" s="1"/>
  <c r="R30" i="6" a="1"/>
  <c r="R30" i="6" s="1"/>
  <c r="R31" i="6" a="1"/>
  <c r="R31" i="6" s="1"/>
  <c r="R32" i="6" a="1"/>
  <c r="R32" i="6" s="1"/>
  <c r="R33" i="6" a="1"/>
  <c r="R33" i="6" s="1"/>
  <c r="R24" i="6" a="1"/>
  <c r="R24" i="6" s="1"/>
  <c r="K33" i="6"/>
  <c r="L33" i="6" s="1"/>
  <c r="M33" i="6" s="1"/>
  <c r="N33" i="6" s="1"/>
  <c r="O33" i="6" s="1"/>
  <c r="K32" i="6"/>
  <c r="L32" i="6" s="1"/>
  <c r="M32" i="6" s="1"/>
  <c r="N32" i="6" s="1"/>
  <c r="O32" i="6" s="1"/>
  <c r="K25" i="6"/>
  <c r="L25" i="6" s="1"/>
  <c r="M25" i="6" s="1"/>
  <c r="N25" i="6" s="1"/>
  <c r="O25" i="6" s="1"/>
  <c r="K24" i="6"/>
  <c r="L24" i="6" s="1"/>
  <c r="M24" i="6" s="1"/>
  <c r="N24" i="6" s="1"/>
  <c r="O24" i="6" s="1"/>
  <c r="H52" i="6"/>
  <c r="I52" i="6" s="1"/>
  <c r="K52" i="6" s="1"/>
  <c r="L52" i="6" s="1"/>
  <c r="M52" i="6" s="1"/>
  <c r="N52" i="6" s="1"/>
  <c r="O52" i="6" s="1"/>
  <c r="H51" i="6"/>
  <c r="I51" i="6" s="1"/>
  <c r="K51" i="6" s="1"/>
  <c r="L51" i="6" s="1"/>
  <c r="M51" i="6" s="1"/>
  <c r="N51" i="6" s="1"/>
  <c r="O51" i="6" s="1"/>
  <c r="K44" i="12"/>
  <c r="J44" i="12"/>
  <c r="I44" i="12"/>
  <c r="H44" i="12"/>
  <c r="G44" i="12"/>
  <c r="E44" i="12"/>
  <c r="D44" i="12"/>
  <c r="K43" i="12"/>
  <c r="J43" i="12"/>
  <c r="I43" i="12"/>
  <c r="H43" i="12"/>
  <c r="G43" i="12"/>
  <c r="E43" i="12"/>
  <c r="D43" i="12"/>
  <c r="K42" i="12"/>
  <c r="J42" i="12"/>
  <c r="I42" i="12"/>
  <c r="H42" i="12"/>
  <c r="G42" i="12"/>
  <c r="E42" i="12"/>
  <c r="D42" i="12"/>
  <c r="H66" i="5"/>
  <c r="I66" i="5" s="1"/>
  <c r="H67" i="5"/>
  <c r="I67" i="5" s="1"/>
  <c r="H68" i="5"/>
  <c r="I68" i="5" s="1"/>
  <c r="K68" i="5" s="1"/>
  <c r="L68" i="5" s="1"/>
  <c r="M68" i="5" s="1"/>
  <c r="N68" i="5" s="1"/>
  <c r="O68" i="5" s="1"/>
  <c r="H69" i="5"/>
  <c r="I69" i="5" s="1"/>
  <c r="H70" i="5"/>
  <c r="I70" i="5" s="1"/>
  <c r="H71" i="5"/>
  <c r="I71" i="5" s="1"/>
  <c r="H47" i="5"/>
  <c r="I47" i="5" s="1"/>
  <c r="K47" i="5" s="1"/>
  <c r="L47" i="5" s="1"/>
  <c r="M47" i="5" s="1"/>
  <c r="N47" i="5" s="1"/>
  <c r="O47" i="5" s="1"/>
  <c r="H48" i="5"/>
  <c r="I48" i="5" s="1"/>
  <c r="K48" i="5" s="1"/>
  <c r="L48" i="5" s="1"/>
  <c r="H49" i="5"/>
  <c r="I49" i="5" s="1"/>
  <c r="H50" i="5"/>
  <c r="I50" i="5" s="1"/>
  <c r="H51" i="5"/>
  <c r="I51" i="5" s="1"/>
  <c r="K32" i="5"/>
  <c r="L32" i="5" s="1"/>
  <c r="M32" i="5" s="1"/>
  <c r="N32" i="5" s="1"/>
  <c r="O32" i="5" s="1"/>
  <c r="K41" i="5"/>
  <c r="L41" i="5" s="1"/>
  <c r="M41" i="5" s="1"/>
  <c r="N41" i="5" s="1"/>
  <c r="O41" i="5" s="1"/>
  <c r="K40" i="5"/>
  <c r="L40" i="5" s="1"/>
  <c r="M40" i="5" s="1"/>
  <c r="N40" i="5" s="1"/>
  <c r="O40" i="5" s="1"/>
  <c r="K39" i="5"/>
  <c r="L39" i="5" s="1"/>
  <c r="M39" i="5" s="1"/>
  <c r="N39" i="5" s="1"/>
  <c r="O39" i="5" s="1"/>
  <c r="K38" i="5"/>
  <c r="L38" i="5" s="1"/>
  <c r="M38" i="5" s="1"/>
  <c r="N38" i="5" s="1"/>
  <c r="O38" i="5" s="1"/>
  <c r="K36" i="5"/>
  <c r="L36" i="5" s="1"/>
  <c r="M36" i="5" s="1"/>
  <c r="N36" i="5" s="1"/>
  <c r="O36" i="5" s="1"/>
  <c r="K34" i="5"/>
  <c r="L34" i="5" s="1"/>
  <c r="M34" i="5" s="1"/>
  <c r="N34" i="5" s="1"/>
  <c r="O34" i="5" s="1"/>
  <c r="K33" i="5"/>
  <c r="L33" i="5" s="1"/>
  <c r="M33" i="5" s="1"/>
  <c r="N33" i="5" s="1"/>
  <c r="O33" i="5" s="1"/>
  <c r="K18" i="5"/>
  <c r="L18" i="5" s="1"/>
  <c r="M18" i="5" s="1"/>
  <c r="N18" i="5" s="1"/>
  <c r="O18" i="5" s="1"/>
  <c r="K21" i="5"/>
  <c r="L21" i="5" s="1"/>
  <c r="M21" i="5" s="1"/>
  <c r="N21" i="5" s="1"/>
  <c r="O21" i="5" s="1"/>
  <c r="K24" i="5"/>
  <c r="L24" i="5" s="1"/>
  <c r="M24" i="5" s="1"/>
  <c r="N24" i="5" s="1"/>
  <c r="O24" i="5" s="1"/>
  <c r="K25" i="5"/>
  <c r="L25" i="5" s="1"/>
  <c r="M25" i="5" s="1"/>
  <c r="N25" i="5" s="1"/>
  <c r="O25" i="5" s="1"/>
  <c r="K26" i="5"/>
  <c r="L26" i="5" s="1"/>
  <c r="M26" i="5" s="1"/>
  <c r="N26" i="5" s="1"/>
  <c r="O26" i="5" s="1"/>
  <c r="K17" i="5"/>
  <c r="L17" i="5" s="1"/>
  <c r="H83" i="1"/>
  <c r="H84" i="1"/>
  <c r="I84" i="1" s="1"/>
  <c r="K84" i="1" s="1"/>
  <c r="L84" i="1" s="1"/>
  <c r="M84" i="1" s="1"/>
  <c r="N84" i="1" s="1"/>
  <c r="O84" i="1" s="1"/>
  <c r="H85" i="1"/>
  <c r="I85" i="1" s="1"/>
  <c r="K85" i="1" s="1"/>
  <c r="L85" i="1" s="1"/>
  <c r="M85" i="1" s="1"/>
  <c r="N85" i="1" s="1"/>
  <c r="O85" i="1" s="1"/>
  <c r="H86" i="1"/>
  <c r="I86" i="1" s="1"/>
  <c r="K86" i="1" s="1"/>
  <c r="L86" i="1" s="1"/>
  <c r="M86" i="1" s="1"/>
  <c r="N86" i="1" s="1"/>
  <c r="O86" i="1" s="1"/>
  <c r="H87" i="1"/>
  <c r="I87" i="1" s="1"/>
  <c r="K87" i="1" s="1"/>
  <c r="L87" i="1" s="1"/>
  <c r="M87" i="1" s="1"/>
  <c r="N87" i="1" s="1"/>
  <c r="O87" i="1" s="1"/>
  <c r="H88" i="1"/>
  <c r="I88" i="1" s="1"/>
  <c r="K88" i="1" s="1"/>
  <c r="L88" i="1" s="1"/>
  <c r="M88" i="1" s="1"/>
  <c r="N88" i="1" s="1"/>
  <c r="O88" i="1" s="1"/>
  <c r="H63" i="1"/>
  <c r="I63" i="1" s="1"/>
  <c r="K63" i="1" s="1"/>
  <c r="L63" i="1" s="1"/>
  <c r="M63" i="1" s="1"/>
  <c r="N63" i="1" s="1"/>
  <c r="O63" i="1" s="1"/>
  <c r="H64" i="1"/>
  <c r="H65" i="1"/>
  <c r="I65" i="1" s="1"/>
  <c r="K65" i="1" s="1"/>
  <c r="L65" i="1" s="1"/>
  <c r="M65" i="1" s="1"/>
  <c r="N65" i="1" s="1"/>
  <c r="O65" i="1" s="1"/>
  <c r="H66" i="1"/>
  <c r="I66" i="1" s="1"/>
  <c r="K66" i="1" s="1"/>
  <c r="L66" i="1" s="1"/>
  <c r="M66" i="1" s="1"/>
  <c r="N66" i="1" s="1"/>
  <c r="O66" i="1" s="1"/>
  <c r="H67" i="1"/>
  <c r="I67" i="1" s="1"/>
  <c r="K67" i="1" s="1"/>
  <c r="L67" i="1" s="1"/>
  <c r="M67" i="1" s="1"/>
  <c r="N67" i="1" s="1"/>
  <c r="O67" i="1" s="1"/>
  <c r="H68" i="1"/>
  <c r="I68" i="1" s="1"/>
  <c r="K68" i="1" s="1"/>
  <c r="L68" i="1" s="1"/>
  <c r="M68" i="1" s="1"/>
  <c r="N68" i="1" s="1"/>
  <c r="O68" i="1" s="1"/>
  <c r="H27" i="1"/>
  <c r="H46" i="5" l="1"/>
  <c r="I46" i="5" s="1"/>
  <c r="K46" i="5" s="1"/>
  <c r="L46" i="5" s="1"/>
  <c r="M46" i="5" s="1"/>
  <c r="N46" i="5" s="1"/>
  <c r="O46" i="5" s="1"/>
  <c r="I6" i="5"/>
  <c r="H6" i="5"/>
  <c r="K41" i="6"/>
  <c r="L41" i="6" s="1"/>
  <c r="M41" i="6" s="1"/>
  <c r="N41" i="6" s="1"/>
  <c r="O41" i="6" s="1"/>
  <c r="K39" i="6"/>
  <c r="L39" i="6" s="1"/>
  <c r="M39" i="6" s="1"/>
  <c r="N39" i="6" s="1"/>
  <c r="O39" i="6" s="1"/>
  <c r="K35" i="7"/>
  <c r="L35" i="7" s="1"/>
  <c r="M35" i="7" s="1"/>
  <c r="N35" i="7" s="1"/>
  <c r="O35" i="7" s="1"/>
  <c r="K36" i="7"/>
  <c r="L36" i="7" s="1"/>
  <c r="M36" i="7" s="1"/>
  <c r="N36" i="7" s="1"/>
  <c r="O36" i="7" s="1"/>
  <c r="K37" i="7"/>
  <c r="L37" i="7" s="1"/>
  <c r="M37" i="7" s="1"/>
  <c r="N37" i="7" s="1"/>
  <c r="O37" i="7" s="1"/>
  <c r="K33" i="7"/>
  <c r="L33" i="7" s="1"/>
  <c r="M33" i="7" s="1"/>
  <c r="N33" i="7" s="1"/>
  <c r="O33" i="7" s="1"/>
  <c r="K38" i="7"/>
  <c r="L38" i="7" s="1"/>
  <c r="M38" i="7" s="1"/>
  <c r="N38" i="7" s="1"/>
  <c r="O38" i="7" s="1"/>
  <c r="H41" i="7"/>
  <c r="I51" i="7"/>
  <c r="K51" i="7" s="1"/>
  <c r="L51" i="7" s="1"/>
  <c r="M51" i="7" s="1"/>
  <c r="N51" i="7" s="1"/>
  <c r="O51" i="7" s="1"/>
  <c r="H15" i="7"/>
  <c r="L32" i="7"/>
  <c r="I56" i="7"/>
  <c r="H54" i="7"/>
  <c r="M17" i="7"/>
  <c r="L43" i="7"/>
  <c r="I30" i="7"/>
  <c r="K43" i="6"/>
  <c r="L43" i="6" s="1"/>
  <c r="M43" i="6" s="1"/>
  <c r="N43" i="6" s="1"/>
  <c r="O43" i="6" s="1"/>
  <c r="K40" i="6"/>
  <c r="L40" i="6" s="1"/>
  <c r="M40" i="6" s="1"/>
  <c r="N40" i="6" s="1"/>
  <c r="O40" i="6" s="1"/>
  <c r="K42" i="6"/>
  <c r="K26" i="6"/>
  <c r="L26" i="6" s="1"/>
  <c r="M26" i="6" s="1"/>
  <c r="N26" i="6" s="1"/>
  <c r="O26" i="6" s="1"/>
  <c r="K30" i="6"/>
  <c r="L30" i="6" s="1"/>
  <c r="M30" i="6" s="1"/>
  <c r="N30" i="6" s="1"/>
  <c r="O30" i="6" s="1"/>
  <c r="K19" i="6"/>
  <c r="L19" i="6" s="1"/>
  <c r="M19" i="6" s="1"/>
  <c r="N19" i="6" s="1"/>
  <c r="O19" i="6" s="1"/>
  <c r="K18" i="6"/>
  <c r="L18" i="6" s="1"/>
  <c r="M18" i="6" s="1"/>
  <c r="N18" i="6" s="1"/>
  <c r="O18" i="6" s="1"/>
  <c r="H46" i="6"/>
  <c r="H6" i="6" s="1"/>
  <c r="I15" i="6"/>
  <c r="K17" i="6"/>
  <c r="K38" i="6"/>
  <c r="I36" i="6"/>
  <c r="I22" i="6"/>
  <c r="I46" i="6"/>
  <c r="I6" i="6" s="1"/>
  <c r="K66" i="5"/>
  <c r="L66" i="5" s="1"/>
  <c r="M66" i="5" s="1"/>
  <c r="N66" i="5" s="1"/>
  <c r="O66" i="5" s="1"/>
  <c r="K71" i="5"/>
  <c r="L71" i="5" s="1"/>
  <c r="M71" i="5" s="1"/>
  <c r="N71" i="5" s="1"/>
  <c r="O71" i="5" s="1"/>
  <c r="K70" i="5"/>
  <c r="L70" i="5" s="1"/>
  <c r="M70" i="5" s="1"/>
  <c r="N70" i="5" s="1"/>
  <c r="O70" i="5" s="1"/>
  <c r="M48" i="5"/>
  <c r="N48" i="5" s="1"/>
  <c r="O48" i="5" s="1"/>
  <c r="K50" i="5"/>
  <c r="L50" i="5" s="1"/>
  <c r="M50" i="5" s="1"/>
  <c r="N50" i="5" s="1"/>
  <c r="O50" i="5" s="1"/>
  <c r="K49" i="5"/>
  <c r="L49" i="5" s="1"/>
  <c r="M49" i="5" s="1"/>
  <c r="N49" i="5" s="1"/>
  <c r="O49" i="5" s="1"/>
  <c r="K67" i="5"/>
  <c r="L67" i="5" s="1"/>
  <c r="M67" i="5" s="1"/>
  <c r="N67" i="5" s="1"/>
  <c r="O67" i="5" s="1"/>
  <c r="K69" i="5"/>
  <c r="L69" i="5" s="1"/>
  <c r="M69" i="5" s="1"/>
  <c r="N69" i="5" s="1"/>
  <c r="O69" i="5" s="1"/>
  <c r="K51" i="5"/>
  <c r="L51" i="5" s="1"/>
  <c r="M51" i="5" s="1"/>
  <c r="N51" i="5" s="1"/>
  <c r="O51" i="5" s="1"/>
  <c r="K35" i="5"/>
  <c r="L35" i="5" s="1"/>
  <c r="M35" i="5" s="1"/>
  <c r="N35" i="5" s="1"/>
  <c r="O35" i="5" s="1"/>
  <c r="K37" i="5"/>
  <c r="L37" i="5" s="1"/>
  <c r="M37" i="5" s="1"/>
  <c r="N37" i="5" s="1"/>
  <c r="O37" i="5" s="1"/>
  <c r="K23" i="5"/>
  <c r="L23" i="5" s="1"/>
  <c r="M23" i="5" s="1"/>
  <c r="N23" i="5" s="1"/>
  <c r="O23" i="5" s="1"/>
  <c r="K22" i="5"/>
  <c r="L22" i="5" s="1"/>
  <c r="M22" i="5" s="1"/>
  <c r="N22" i="5" s="1"/>
  <c r="O22" i="5" s="1"/>
  <c r="K20" i="5"/>
  <c r="L20" i="5" s="1"/>
  <c r="M20" i="5" s="1"/>
  <c r="N20" i="5" s="1"/>
  <c r="O20" i="5" s="1"/>
  <c r="K19" i="5"/>
  <c r="L19" i="5" s="1"/>
  <c r="K27" i="5"/>
  <c r="L27" i="5" s="1"/>
  <c r="M27" i="5" s="1"/>
  <c r="N27" i="5" s="1"/>
  <c r="O27" i="5" s="1"/>
  <c r="I83" i="1"/>
  <c r="K83" i="1" s="1"/>
  <c r="L83" i="1" s="1"/>
  <c r="M83" i="1" s="1"/>
  <c r="N83" i="1" s="1"/>
  <c r="O83" i="1" s="1"/>
  <c r="H81" i="1"/>
  <c r="H61" i="1"/>
  <c r="I64" i="1"/>
  <c r="K64" i="1" s="1"/>
  <c r="L64" i="1" s="1"/>
  <c r="M64" i="1" s="1"/>
  <c r="N64" i="1" s="1"/>
  <c r="O64" i="1" s="1"/>
  <c r="I15" i="5"/>
  <c r="H73" i="1"/>
  <c r="H74" i="1"/>
  <c r="I74" i="1" s="1"/>
  <c r="K74" i="1" s="1"/>
  <c r="L74" i="1" s="1"/>
  <c r="M74" i="1" s="1"/>
  <c r="N74" i="1" s="1"/>
  <c r="O74" i="1" s="1"/>
  <c r="H75" i="1"/>
  <c r="I75" i="1" s="1"/>
  <c r="K75" i="1" s="1"/>
  <c r="L75" i="1" s="1"/>
  <c r="M75" i="1" s="1"/>
  <c r="N75" i="1" s="1"/>
  <c r="O75" i="1" s="1"/>
  <c r="H76" i="1"/>
  <c r="I76" i="1" s="1"/>
  <c r="K76" i="1" s="1"/>
  <c r="L76" i="1" s="1"/>
  <c r="M76" i="1" s="1"/>
  <c r="N76" i="1" s="1"/>
  <c r="O76" i="1" s="1"/>
  <c r="H77" i="1"/>
  <c r="I77" i="1" s="1"/>
  <c r="K77" i="1" s="1"/>
  <c r="L77" i="1" s="1"/>
  <c r="M77" i="1" s="1"/>
  <c r="N77" i="1" s="1"/>
  <c r="O77" i="1" s="1"/>
  <c r="H78" i="1"/>
  <c r="I78" i="1" s="1"/>
  <c r="K78" i="1" s="1"/>
  <c r="L78" i="1" s="1"/>
  <c r="M78" i="1" s="1"/>
  <c r="N78" i="1" s="1"/>
  <c r="O78" i="1" s="1"/>
  <c r="G20" i="12"/>
  <c r="H20" i="12"/>
  <c r="I20" i="12"/>
  <c r="J20" i="12"/>
  <c r="K20" i="12"/>
  <c r="G22" i="12"/>
  <c r="H22" i="12"/>
  <c r="I22" i="12"/>
  <c r="J22" i="12"/>
  <c r="K22" i="12"/>
  <c r="G23" i="12"/>
  <c r="H23" i="12"/>
  <c r="I23" i="12"/>
  <c r="J23" i="12"/>
  <c r="K23" i="12"/>
  <c r="G24" i="12"/>
  <c r="H24" i="12"/>
  <c r="I24" i="12"/>
  <c r="J24" i="12"/>
  <c r="K24" i="12"/>
  <c r="D24" i="12"/>
  <c r="D20" i="12"/>
  <c r="E20" i="12"/>
  <c r="D22" i="12"/>
  <c r="E22" i="12"/>
  <c r="D23" i="12"/>
  <c r="E23" i="12"/>
  <c r="E24" i="12"/>
  <c r="H58" i="1"/>
  <c r="I58" i="1" s="1"/>
  <c r="K58" i="1" s="1"/>
  <c r="L58" i="1" s="1"/>
  <c r="M58" i="1" s="1"/>
  <c r="N58" i="1" s="1"/>
  <c r="O58" i="1" s="1"/>
  <c r="H57" i="1"/>
  <c r="I57" i="1" s="1"/>
  <c r="K57" i="1" s="1"/>
  <c r="L57" i="1" s="1"/>
  <c r="M57" i="1" s="1"/>
  <c r="N57" i="1" s="1"/>
  <c r="O57" i="1" s="1"/>
  <c r="H56" i="1"/>
  <c r="I56" i="1" s="1"/>
  <c r="K56" i="1" s="1"/>
  <c r="L56" i="1" s="1"/>
  <c r="M56" i="1" s="1"/>
  <c r="N56" i="1" s="1"/>
  <c r="O56" i="1" s="1"/>
  <c r="H55" i="1"/>
  <c r="I55" i="1" s="1"/>
  <c r="K55" i="1" s="1"/>
  <c r="L55" i="1" s="1"/>
  <c r="M55" i="1" s="1"/>
  <c r="N55" i="1" s="1"/>
  <c r="O55" i="1" s="1"/>
  <c r="H54" i="1"/>
  <c r="I54" i="1" s="1"/>
  <c r="K54" i="1" s="1"/>
  <c r="L54" i="1" s="1"/>
  <c r="M54" i="1" s="1"/>
  <c r="N54" i="1" s="1"/>
  <c r="O54" i="1" s="1"/>
  <c r="H53" i="1"/>
  <c r="H43" i="1"/>
  <c r="I43" i="1" s="1"/>
  <c r="K43" i="1" s="1"/>
  <c r="L43" i="1" s="1"/>
  <c r="M43" i="1" s="1"/>
  <c r="N43" i="1" s="1"/>
  <c r="O43" i="1" s="1"/>
  <c r="H44" i="1"/>
  <c r="I44" i="1" s="1"/>
  <c r="K44" i="1" s="1"/>
  <c r="L44" i="1" s="1"/>
  <c r="M44" i="1" s="1"/>
  <c r="N44" i="1" s="1"/>
  <c r="O44" i="1" s="1"/>
  <c r="H45" i="1"/>
  <c r="I45" i="1" s="1"/>
  <c r="K45" i="1" s="1"/>
  <c r="L45" i="1" s="1"/>
  <c r="M45" i="1" s="1"/>
  <c r="N45" i="1" s="1"/>
  <c r="O45" i="1" s="1"/>
  <c r="H46" i="1"/>
  <c r="I46" i="1" s="1"/>
  <c r="K46" i="1" s="1"/>
  <c r="L46" i="1" s="1"/>
  <c r="M46" i="1" s="1"/>
  <c r="N46" i="1" s="1"/>
  <c r="O46" i="1" s="1"/>
  <c r="H47" i="1"/>
  <c r="I47" i="1" s="1"/>
  <c r="K47" i="1" s="1"/>
  <c r="L47" i="1" s="1"/>
  <c r="M47" i="1" s="1"/>
  <c r="N47" i="1" s="1"/>
  <c r="O47" i="1" s="1"/>
  <c r="H48" i="1"/>
  <c r="I48" i="1" s="1"/>
  <c r="K48" i="1" s="1"/>
  <c r="L48" i="1" s="1"/>
  <c r="M48" i="1" s="1"/>
  <c r="N48" i="1" s="1"/>
  <c r="O48" i="1" s="1"/>
  <c r="H38" i="1"/>
  <c r="I38" i="1" s="1"/>
  <c r="K38" i="1" s="1"/>
  <c r="L38" i="1" s="1"/>
  <c r="M38" i="1" s="1"/>
  <c r="N38" i="1" s="1"/>
  <c r="O38" i="1" s="1"/>
  <c r="H33" i="1"/>
  <c r="H37" i="1"/>
  <c r="I37" i="1" s="1"/>
  <c r="K37" i="1" s="1"/>
  <c r="L37" i="1" s="1"/>
  <c r="M37" i="1" s="1"/>
  <c r="N37" i="1" s="1"/>
  <c r="O37" i="1" s="1"/>
  <c r="H36" i="1"/>
  <c r="I36" i="1" s="1"/>
  <c r="K36" i="1" s="1"/>
  <c r="L36" i="1" s="1"/>
  <c r="M36" i="1" s="1"/>
  <c r="N36" i="1" s="1"/>
  <c r="O36" i="1" s="1"/>
  <c r="H35" i="1"/>
  <c r="I35" i="1" s="1"/>
  <c r="K35" i="1" s="1"/>
  <c r="L35" i="1" s="1"/>
  <c r="M35" i="1" s="1"/>
  <c r="N35" i="1" s="1"/>
  <c r="O35" i="1" s="1"/>
  <c r="H34" i="1"/>
  <c r="I34" i="1" s="1"/>
  <c r="K34" i="1" s="1"/>
  <c r="L34" i="1" s="1"/>
  <c r="M34" i="1" s="1"/>
  <c r="N34" i="1" s="1"/>
  <c r="O34" i="1" s="1"/>
  <c r="H22" i="1"/>
  <c r="H28" i="1"/>
  <c r="I28" i="1" s="1"/>
  <c r="K28" i="1" s="1"/>
  <c r="L28" i="1" s="1"/>
  <c r="M28" i="1" s="1"/>
  <c r="N28" i="1" s="1"/>
  <c r="O28" i="1" s="1"/>
  <c r="I27" i="1"/>
  <c r="K27" i="1" s="1"/>
  <c r="L27" i="1" s="1"/>
  <c r="M27" i="1" s="1"/>
  <c r="N27" i="1" s="1"/>
  <c r="O27" i="1" s="1"/>
  <c r="I8" i="6" l="1"/>
  <c r="E39" i="12" s="1"/>
  <c r="H8" i="7"/>
  <c r="D49" i="12" s="1"/>
  <c r="H6" i="7"/>
  <c r="D47" i="12" s="1"/>
  <c r="H31" i="1"/>
  <c r="I13" i="7"/>
  <c r="E54" i="12" s="1"/>
  <c r="I5" i="6"/>
  <c r="E36" i="12" s="1"/>
  <c r="I9" i="6"/>
  <c r="E40" i="12" s="1"/>
  <c r="H36" i="6"/>
  <c r="H8" i="6" s="1"/>
  <c r="D39" i="12" s="1"/>
  <c r="L42" i="6"/>
  <c r="K140" i="6"/>
  <c r="K154" i="6"/>
  <c r="K126" i="6"/>
  <c r="K112" i="6"/>
  <c r="O25" i="1"/>
  <c r="K25" i="1"/>
  <c r="H15" i="6"/>
  <c r="H30" i="7"/>
  <c r="K30" i="7"/>
  <c r="I41" i="7"/>
  <c r="I5" i="7" s="1"/>
  <c r="K41" i="7"/>
  <c r="I15" i="7"/>
  <c r="N17" i="7"/>
  <c r="M43" i="7"/>
  <c r="L41" i="7"/>
  <c r="K56" i="7"/>
  <c r="I54" i="7"/>
  <c r="M32" i="7"/>
  <c r="L30" i="7"/>
  <c r="E37" i="12"/>
  <c r="K22" i="6"/>
  <c r="H22" i="6"/>
  <c r="D37" i="12" s="1"/>
  <c r="K46" i="6"/>
  <c r="K6" i="6" s="1"/>
  <c r="G37" i="12" s="1"/>
  <c r="K15" i="6"/>
  <c r="L17" i="6"/>
  <c r="L38" i="6"/>
  <c r="K36" i="6"/>
  <c r="L25" i="1"/>
  <c r="M25" i="1"/>
  <c r="N25" i="1"/>
  <c r="H64" i="5"/>
  <c r="H15" i="5"/>
  <c r="H8" i="5" s="1"/>
  <c r="K30" i="5"/>
  <c r="H30" i="5"/>
  <c r="M19" i="5"/>
  <c r="N19" i="5" s="1"/>
  <c r="O19" i="5" s="1"/>
  <c r="I64" i="5"/>
  <c r="I81" i="1"/>
  <c r="I61" i="1"/>
  <c r="I30" i="5"/>
  <c r="H71" i="1"/>
  <c r="I73" i="1"/>
  <c r="K73" i="1" s="1"/>
  <c r="L73" i="1" s="1"/>
  <c r="M73" i="1" s="1"/>
  <c r="N73" i="1" s="1"/>
  <c r="O73" i="1" s="1"/>
  <c r="I53" i="1"/>
  <c r="K53" i="1" s="1"/>
  <c r="L53" i="1" s="1"/>
  <c r="M53" i="1" s="1"/>
  <c r="N53" i="1" s="1"/>
  <c r="O53" i="1" s="1"/>
  <c r="H51" i="1"/>
  <c r="H41" i="1"/>
  <c r="I41" i="1"/>
  <c r="I33" i="1"/>
  <c r="I25" i="1"/>
  <c r="H25" i="1"/>
  <c r="E27" i="12" l="1"/>
  <c r="I8" i="5"/>
  <c r="K8" i="6"/>
  <c r="G39" i="12" s="1"/>
  <c r="H6" i="1"/>
  <c r="D17" i="12" s="1"/>
  <c r="D27" i="12"/>
  <c r="I8" i="7"/>
  <c r="E49" i="12" s="1"/>
  <c r="I6" i="7"/>
  <c r="E47" i="12" s="1"/>
  <c r="L13" i="7"/>
  <c r="H54" i="12" s="1"/>
  <c r="L5" i="7"/>
  <c r="K9" i="6"/>
  <c r="G40" i="12" s="1"/>
  <c r="K5" i="7"/>
  <c r="K13" i="7"/>
  <c r="G54" i="12" s="1"/>
  <c r="H5" i="7"/>
  <c r="H4" i="7" s="1"/>
  <c r="D45" i="12" s="1"/>
  <c r="H13" i="7"/>
  <c r="D54" i="12" s="1"/>
  <c r="H5" i="6"/>
  <c r="D36" i="12" s="1"/>
  <c r="H9" i="6"/>
  <c r="D40" i="12" s="1"/>
  <c r="K33" i="1"/>
  <c r="K31" i="1" s="1"/>
  <c r="I31" i="1"/>
  <c r="M42" i="6"/>
  <c r="L140" i="6"/>
  <c r="L154" i="6"/>
  <c r="L112" i="6"/>
  <c r="L126" i="6"/>
  <c r="I4" i="6"/>
  <c r="E35" i="12" s="1"/>
  <c r="K15" i="7"/>
  <c r="N43" i="7"/>
  <c r="M41" i="7"/>
  <c r="O17" i="7"/>
  <c r="K54" i="7"/>
  <c r="L56" i="7"/>
  <c r="N32" i="7"/>
  <c r="M30" i="7"/>
  <c r="M38" i="6"/>
  <c r="L36" i="6"/>
  <c r="L46" i="6"/>
  <c r="M48" i="6"/>
  <c r="M17" i="6"/>
  <c r="L15" i="6"/>
  <c r="L22" i="6"/>
  <c r="I71" i="1"/>
  <c r="I6" i="1" s="1"/>
  <c r="E17" i="12" s="1"/>
  <c r="I51" i="1"/>
  <c r="K41" i="1"/>
  <c r="E6" i="12" l="1"/>
  <c r="D6" i="12"/>
  <c r="L9" i="6"/>
  <c r="H40" i="12" s="1"/>
  <c r="L8" i="6"/>
  <c r="H39" i="12" s="1"/>
  <c r="D46" i="12"/>
  <c r="H4" i="6"/>
  <c r="D35" i="12" s="1"/>
  <c r="M5" i="7"/>
  <c r="M13" i="7"/>
  <c r="I54" i="12" s="1"/>
  <c r="K6" i="7"/>
  <c r="G47" i="12" s="1"/>
  <c r="K8" i="7"/>
  <c r="G49" i="12" s="1"/>
  <c r="L33" i="1"/>
  <c r="M33" i="1" s="1"/>
  <c r="N42" i="6"/>
  <c r="M112" i="6"/>
  <c r="M140" i="6"/>
  <c r="M126" i="6"/>
  <c r="M154" i="6"/>
  <c r="I4" i="7"/>
  <c r="E45" i="12" s="1"/>
  <c r="E46" i="12"/>
  <c r="L6" i="6"/>
  <c r="H37" i="12" s="1"/>
  <c r="O43" i="7"/>
  <c r="O41" i="7" s="1"/>
  <c r="N41" i="7"/>
  <c r="L15" i="7"/>
  <c r="O32" i="7"/>
  <c r="O30" i="7" s="1"/>
  <c r="N30" i="7"/>
  <c r="M56" i="7"/>
  <c r="L54" i="7"/>
  <c r="N48" i="6"/>
  <c r="M46" i="6"/>
  <c r="M22" i="6"/>
  <c r="N38" i="6"/>
  <c r="M36" i="6"/>
  <c r="N17" i="6"/>
  <c r="M15" i="6"/>
  <c r="K5" i="6"/>
  <c r="K61" i="1"/>
  <c r="M17" i="5"/>
  <c r="K15" i="5"/>
  <c r="L30" i="5"/>
  <c r="K64" i="5"/>
  <c r="L41" i="1"/>
  <c r="M8" i="6" l="1"/>
  <c r="I39" i="12" s="1"/>
  <c r="O13" i="7"/>
  <c r="K54" i="12" s="1"/>
  <c r="O5" i="7"/>
  <c r="N5" i="7"/>
  <c r="N13" i="7"/>
  <c r="J54" i="12" s="1"/>
  <c r="K6" i="5"/>
  <c r="G27" i="12" s="1"/>
  <c r="L8" i="7"/>
  <c r="H49" i="12" s="1"/>
  <c r="L6" i="7"/>
  <c r="H47" i="12" s="1"/>
  <c r="M9" i="6"/>
  <c r="I40" i="12" s="1"/>
  <c r="L31" i="1"/>
  <c r="O42" i="6"/>
  <c r="N112" i="6"/>
  <c r="N140" i="6"/>
  <c r="N126" i="6"/>
  <c r="N154" i="6"/>
  <c r="K4" i="7"/>
  <c r="G45" i="12" s="1"/>
  <c r="G46" i="12"/>
  <c r="K4" i="6"/>
  <c r="G35" i="12" s="1"/>
  <c r="G36" i="12"/>
  <c r="M6" i="6"/>
  <c r="I37" i="12" s="1"/>
  <c r="M15" i="7"/>
  <c r="N56" i="7"/>
  <c r="M54" i="7"/>
  <c r="L5" i="6"/>
  <c r="N15" i="6"/>
  <c r="O17" i="6"/>
  <c r="O15" i="6" s="1"/>
  <c r="O38" i="6"/>
  <c r="N36" i="6"/>
  <c r="O22" i="6"/>
  <c r="N22" i="6"/>
  <c r="O48" i="6"/>
  <c r="O46" i="6" s="1"/>
  <c r="N46" i="6"/>
  <c r="M5" i="6"/>
  <c r="N33" i="1"/>
  <c r="M31" i="1"/>
  <c r="K81" i="1"/>
  <c r="L61" i="1"/>
  <c r="M30" i="5"/>
  <c r="L64" i="5"/>
  <c r="L15" i="5"/>
  <c r="K71" i="1"/>
  <c r="K51" i="1"/>
  <c r="M41" i="1"/>
  <c r="H18" i="1"/>
  <c r="I18" i="1" s="1"/>
  <c r="H19" i="1"/>
  <c r="I19" i="1" s="1"/>
  <c r="H20" i="1"/>
  <c r="I20" i="1" s="1"/>
  <c r="K20" i="1" s="1"/>
  <c r="L20" i="1" s="1"/>
  <c r="M20" i="1" s="1"/>
  <c r="N20" i="1" s="1"/>
  <c r="O20" i="1" s="1"/>
  <c r="H21" i="1"/>
  <c r="I21" i="1" s="1"/>
  <c r="K21" i="1" s="1"/>
  <c r="L21" i="1" s="1"/>
  <c r="M21" i="1" s="1"/>
  <c r="N21" i="1" s="1"/>
  <c r="O21" i="1" s="1"/>
  <c r="I22" i="1"/>
  <c r="K22" i="1" s="1"/>
  <c r="L22" i="1" s="1"/>
  <c r="M22" i="1" s="1"/>
  <c r="N22" i="1" s="1"/>
  <c r="O22" i="1" s="1"/>
  <c r="H17" i="1"/>
  <c r="O9" i="6" l="1"/>
  <c r="K40" i="12" s="1"/>
  <c r="N8" i="6"/>
  <c r="J39" i="12" s="1"/>
  <c r="N9" i="6"/>
  <c r="J40" i="12" s="1"/>
  <c r="M8" i="7"/>
  <c r="I49" i="12" s="1"/>
  <c r="M6" i="7"/>
  <c r="I47" i="12" s="1"/>
  <c r="L6" i="5"/>
  <c r="H27" i="12" s="1"/>
  <c r="O112" i="6"/>
  <c r="O126" i="6"/>
  <c r="O154" i="6"/>
  <c r="O140" i="6"/>
  <c r="O36" i="6"/>
  <c r="N6" i="6"/>
  <c r="J37" i="12" s="1"/>
  <c r="L4" i="7"/>
  <c r="H45" i="12" s="1"/>
  <c r="H46" i="12"/>
  <c r="M4" i="6"/>
  <c r="I35" i="12" s="1"/>
  <c r="I36" i="12"/>
  <c r="L4" i="6"/>
  <c r="H35" i="12" s="1"/>
  <c r="H36" i="12"/>
  <c r="O56" i="7"/>
  <c r="O54" i="7" s="1"/>
  <c r="N54" i="7"/>
  <c r="O15" i="7"/>
  <c r="N15" i="7"/>
  <c r="O6" i="6"/>
  <c r="K37" i="12" s="1"/>
  <c r="N5" i="6"/>
  <c r="K19" i="1"/>
  <c r="L19" i="1" s="1"/>
  <c r="M19" i="1" s="1"/>
  <c r="N19" i="1" s="1"/>
  <c r="O19" i="1" s="1"/>
  <c r="O33" i="1"/>
  <c r="O31" i="1" s="1"/>
  <c r="N31" i="1"/>
  <c r="K18" i="1"/>
  <c r="L18" i="1" s="1"/>
  <c r="M18" i="1" s="1"/>
  <c r="L81" i="1"/>
  <c r="M61" i="1"/>
  <c r="M15" i="5"/>
  <c r="N17" i="5"/>
  <c r="N30" i="5"/>
  <c r="O30" i="5"/>
  <c r="M64" i="5"/>
  <c r="L71" i="1"/>
  <c r="L51" i="1"/>
  <c r="N41" i="1"/>
  <c r="K6" i="1"/>
  <c r="G17" i="12" s="1"/>
  <c r="G6" i="12" s="1"/>
  <c r="I17" i="1"/>
  <c r="K17" i="1" s="1"/>
  <c r="H15" i="1"/>
  <c r="K15" i="1" l="1"/>
  <c r="H8" i="1"/>
  <c r="D19" i="12" s="1"/>
  <c r="H5" i="1"/>
  <c r="H4" i="1" s="1"/>
  <c r="D15" i="12" s="1"/>
  <c r="M6" i="5"/>
  <c r="I27" i="12" s="1"/>
  <c r="N8" i="7"/>
  <c r="J49" i="12" s="1"/>
  <c r="N6" i="7"/>
  <c r="J47" i="12" s="1"/>
  <c r="O6" i="7"/>
  <c r="K47" i="12" s="1"/>
  <c r="O8" i="7"/>
  <c r="K49" i="12" s="1"/>
  <c r="O5" i="6"/>
  <c r="K36" i="12" s="1"/>
  <c r="O8" i="6"/>
  <c r="K39" i="12" s="1"/>
  <c r="M4" i="7"/>
  <c r="I45" i="12" s="1"/>
  <c r="I46" i="12"/>
  <c r="N4" i="6"/>
  <c r="J35" i="12" s="1"/>
  <c r="J36" i="12"/>
  <c r="N18" i="1"/>
  <c r="O18" i="1" s="1"/>
  <c r="L17" i="1"/>
  <c r="M17" i="1" s="1"/>
  <c r="N17" i="1" s="1"/>
  <c r="O17" i="1" s="1"/>
  <c r="M81" i="1"/>
  <c r="O61" i="1"/>
  <c r="N61" i="1"/>
  <c r="N15" i="5"/>
  <c r="O17" i="5"/>
  <c r="O15" i="5" s="1"/>
  <c r="O64" i="5"/>
  <c r="N64" i="5"/>
  <c r="M71" i="1"/>
  <c r="M51" i="1"/>
  <c r="O41" i="1"/>
  <c r="L6" i="1"/>
  <c r="H17" i="12" s="1"/>
  <c r="H6" i="12" s="1"/>
  <c r="I15" i="1"/>
  <c r="D16" i="12" l="1"/>
  <c r="K5" i="1"/>
  <c r="G16" i="12" s="1"/>
  <c r="K8" i="1"/>
  <c r="I5" i="1"/>
  <c r="I8" i="1"/>
  <c r="E19" i="12" s="1"/>
  <c r="O6" i="5"/>
  <c r="K27" i="12" s="1"/>
  <c r="N6" i="5"/>
  <c r="J27" i="12" s="1"/>
  <c r="O4" i="6"/>
  <c r="K35" i="12" s="1"/>
  <c r="O4" i="7"/>
  <c r="K45" i="12" s="1"/>
  <c r="K46" i="12"/>
  <c r="N4" i="7"/>
  <c r="J45" i="12" s="1"/>
  <c r="J46" i="12"/>
  <c r="O81" i="1"/>
  <c r="N81" i="1"/>
  <c r="N71" i="1"/>
  <c r="N51" i="1"/>
  <c r="M6" i="1"/>
  <c r="I17" i="12" s="1"/>
  <c r="I6" i="12" s="1"/>
  <c r="I4" i="1" l="1"/>
  <c r="E15" i="12" s="1"/>
  <c r="E16" i="12"/>
  <c r="O71" i="1"/>
  <c r="L15" i="1"/>
  <c r="L8" i="1" s="1"/>
  <c r="O51" i="1"/>
  <c r="N6" i="1"/>
  <c r="J17" i="12" s="1"/>
  <c r="J6" i="12" s="1"/>
  <c r="O6" i="1" l="1"/>
  <c r="K17" i="12" s="1"/>
  <c r="K6" i="12" s="1"/>
  <c r="K4" i="1"/>
  <c r="G15" i="12" s="1"/>
  <c r="G19" i="12"/>
  <c r="H19" i="12" l="1"/>
  <c r="L5" i="1"/>
  <c r="M15" i="1"/>
  <c r="M8" i="1" s="1"/>
  <c r="L4" i="1" l="1"/>
  <c r="H15" i="12" s="1"/>
  <c r="H16" i="12"/>
  <c r="M5" i="1"/>
  <c r="I19" i="12"/>
  <c r="O15" i="1"/>
  <c r="O8" i="1" s="1"/>
  <c r="N15" i="1"/>
  <c r="N8" i="1" s="1"/>
  <c r="M4" i="1" l="1"/>
  <c r="I15" i="12" s="1"/>
  <c r="I16" i="12"/>
  <c r="J19" i="12"/>
  <c r="N5" i="1"/>
  <c r="K19" i="12"/>
  <c r="O5" i="1"/>
  <c r="O4" i="1" l="1"/>
  <c r="K15" i="12" s="1"/>
  <c r="K16" i="12"/>
  <c r="N4" i="1"/>
  <c r="J15" i="12" s="1"/>
  <c r="J16" i="12"/>
  <c r="G60" i="2"/>
  <c r="G155" i="2"/>
  <c r="G134" i="2"/>
  <c r="G113" i="2"/>
  <c r="G99" i="2"/>
  <c r="G85" i="2"/>
  <c r="D79" i="2"/>
  <c r="D63" i="2"/>
  <c r="K29" i="2"/>
  <c r="D11" i="2"/>
  <c r="F79" i="3" l="1"/>
  <c r="F71" i="3"/>
  <c r="F63" i="3"/>
  <c r="F55" i="3"/>
  <c r="F47" i="3"/>
  <c r="F39" i="3"/>
  <c r="F31" i="3"/>
  <c r="F23" i="3"/>
  <c r="F15" i="3"/>
  <c r="F7" i="3"/>
  <c r="F51" i="3"/>
  <c r="F11" i="3"/>
  <c r="F57" i="3"/>
  <c r="F33" i="3"/>
  <c r="F5" i="3"/>
  <c r="F78" i="3"/>
  <c r="F70" i="3"/>
  <c r="F62" i="3"/>
  <c r="F54" i="3"/>
  <c r="F46" i="3"/>
  <c r="F38" i="3"/>
  <c r="F30" i="3"/>
  <c r="F22" i="3"/>
  <c r="F14" i="3"/>
  <c r="F6" i="3"/>
  <c r="F59" i="3"/>
  <c r="F43" i="3"/>
  <c r="F35" i="3"/>
  <c r="F27" i="3"/>
  <c r="F19" i="3"/>
  <c r="F65" i="3"/>
  <c r="F49" i="3"/>
  <c r="F17" i="3"/>
  <c r="F77" i="3"/>
  <c r="G166" i="2" s="1"/>
  <c r="F69" i="3"/>
  <c r="F61" i="3"/>
  <c r="F53" i="3"/>
  <c r="F45" i="3"/>
  <c r="F37" i="3"/>
  <c r="F29" i="3"/>
  <c r="F21" i="3"/>
  <c r="F13" i="3"/>
  <c r="F75" i="3"/>
  <c r="F76" i="3"/>
  <c r="F68" i="3"/>
  <c r="F60" i="3"/>
  <c r="F52" i="3"/>
  <c r="F44" i="3"/>
  <c r="F36" i="3"/>
  <c r="F28" i="3"/>
  <c r="F20" i="3"/>
  <c r="F12" i="3"/>
  <c r="G31" i="2" s="1"/>
  <c r="F67" i="3"/>
  <c r="G56" i="2" s="1"/>
  <c r="F41" i="3"/>
  <c r="F9" i="3"/>
  <c r="F72" i="3"/>
  <c r="F64" i="3"/>
  <c r="F56" i="3"/>
  <c r="F48" i="3"/>
  <c r="F40" i="3"/>
  <c r="F32" i="3"/>
  <c r="F24" i="3"/>
  <c r="F16" i="3"/>
  <c r="F74" i="3"/>
  <c r="F66" i="3"/>
  <c r="F58" i="3"/>
  <c r="F50" i="3"/>
  <c r="F42" i="3"/>
  <c r="F34" i="3"/>
  <c r="F26" i="3"/>
  <c r="F18" i="3"/>
  <c r="F10" i="3"/>
  <c r="F73" i="3"/>
  <c r="F25" i="3"/>
  <c r="F8" i="3"/>
  <c r="G54" i="2"/>
  <c r="G74" i="2"/>
  <c r="G92" i="2"/>
  <c r="G129" i="2"/>
  <c r="G164" i="2"/>
  <c r="G43" i="2"/>
  <c r="G70" i="2"/>
  <c r="G88" i="2"/>
  <c r="G122" i="2"/>
  <c r="G152" i="2"/>
  <c r="G76" i="2"/>
  <c r="G96" i="2"/>
  <c r="G131" i="2"/>
  <c r="G41" i="2"/>
  <c r="G110" i="2"/>
  <c r="G145" i="2"/>
  <c r="G124" i="2"/>
  <c r="G163" i="2" l="1"/>
  <c r="G32" i="2"/>
  <c r="G66" i="2"/>
  <c r="G68" i="2"/>
  <c r="G98" i="2"/>
  <c r="G37" i="2"/>
  <c r="G121" i="2"/>
  <c r="G143" i="2"/>
  <c r="G142" i="2" s="1"/>
  <c r="G108" i="2"/>
  <c r="G150" i="2"/>
  <c r="G44" i="2"/>
  <c r="G42" i="2"/>
  <c r="G82" i="2"/>
  <c r="G156" i="2"/>
  <c r="G135" i="2"/>
  <c r="G128" i="2" s="1"/>
  <c r="G114" i="2"/>
  <c r="G84" i="2"/>
  <c r="G58" i="2"/>
  <c r="G53" i="2" s="1"/>
  <c r="G49" i="2" s="1"/>
  <c r="K49" i="2" s="1"/>
  <c r="L49" i="2" s="1"/>
  <c r="M49" i="2" s="1"/>
  <c r="N49" i="2" s="1"/>
  <c r="O49" i="2" s="1"/>
  <c r="G86" i="2"/>
  <c r="G90" i="2"/>
  <c r="G80" i="2"/>
  <c r="G64" i="2"/>
  <c r="G72" i="2"/>
  <c r="G36" i="2"/>
  <c r="G25" i="2" s="1"/>
  <c r="K25" i="2" s="1"/>
  <c r="L25" i="2" s="1"/>
  <c r="M25" i="2" s="1"/>
  <c r="N25" i="2" s="1"/>
  <c r="O25" i="2" s="1"/>
  <c r="G26" i="2" l="1"/>
  <c r="G27" i="2"/>
  <c r="G107" i="2"/>
  <c r="G23" i="2"/>
  <c r="G63" i="2"/>
  <c r="G50" i="2" s="1"/>
  <c r="G149" i="2"/>
  <c r="G79" i="2"/>
  <c r="G51" i="2" s="1"/>
  <c r="K51" i="2" s="1"/>
  <c r="L51" i="2" s="1"/>
  <c r="M51" i="2" s="1"/>
  <c r="N51" i="2" s="1"/>
  <c r="O51" i="2" s="1"/>
  <c r="G24" i="2"/>
  <c r="L27" i="2" l="1"/>
  <c r="O27" i="2"/>
  <c r="K27" i="2"/>
  <c r="N27" i="2"/>
  <c r="M27" i="2"/>
  <c r="K26" i="2"/>
  <c r="L26" i="2" s="1"/>
  <c r="M26" i="2" s="1"/>
  <c r="N26" i="2" s="1"/>
  <c r="O26" i="2" s="1"/>
  <c r="K50" i="2"/>
  <c r="L50" i="2" s="1"/>
  <c r="M50" i="2" s="1"/>
  <c r="N50" i="2" s="1"/>
  <c r="O50" i="2" s="1"/>
  <c r="K23" i="2"/>
  <c r="L23" i="2" s="1"/>
  <c r="M23" i="2" s="1"/>
  <c r="N23" i="2" s="1"/>
  <c r="O23" i="2" s="1"/>
  <c r="K24" i="2"/>
  <c r="L24" i="2" s="1"/>
  <c r="M24" i="2" s="1"/>
  <c r="N24" i="2" s="1"/>
  <c r="O24" i="2" s="1"/>
  <c r="G116" i="2"/>
  <c r="G106" i="2" s="1"/>
  <c r="G102" i="2" s="1"/>
  <c r="G137" i="2"/>
  <c r="G127" i="2" s="1"/>
  <c r="G103" i="2" s="1"/>
  <c r="G158" i="2"/>
  <c r="G148" i="2" s="1"/>
  <c r="G104" i="2" s="1"/>
  <c r="K104" i="2" s="1"/>
  <c r="L104" i="2" s="1"/>
  <c r="M104" i="2" s="1"/>
  <c r="N104" i="2" s="1"/>
  <c r="O104" i="2" s="1"/>
  <c r="K103" i="2" l="1"/>
  <c r="L103" i="2" s="1"/>
  <c r="M103" i="2" s="1"/>
  <c r="N103" i="2" s="1"/>
  <c r="O103" i="2" s="1"/>
  <c r="K102" i="2"/>
  <c r="L102" i="2" s="1"/>
  <c r="M102" i="2" s="1"/>
  <c r="N102" i="2" s="1"/>
  <c r="O102" i="2" s="1"/>
  <c r="H44" i="5"/>
  <c r="E34" i="12"/>
  <c r="E13" i="12" s="1"/>
  <c r="G34" i="12"/>
  <c r="G13" i="12" s="1"/>
  <c r="E33" i="12"/>
  <c r="E11" i="12" s="1"/>
  <c r="D32" i="12"/>
  <c r="D12" i="12" s="1"/>
  <c r="G33" i="12"/>
  <c r="G11" i="12" s="1"/>
  <c r="H34" i="12"/>
  <c r="H13" i="12" s="1"/>
  <c r="J32" i="12"/>
  <c r="J12" i="12" s="1"/>
  <c r="K32" i="12"/>
  <c r="K12" i="12" s="1"/>
  <c r="D30" i="12"/>
  <c r="D9" i="12" s="1"/>
  <c r="E32" i="12"/>
  <c r="E12" i="12" s="1"/>
  <c r="H33" i="12"/>
  <c r="H11" i="12" s="1"/>
  <c r="I34" i="12"/>
  <c r="I13" i="12" s="1"/>
  <c r="D34" i="12"/>
  <c r="D13" i="12" s="1"/>
  <c r="D33" i="12"/>
  <c r="D11" i="12" s="1"/>
  <c r="E30" i="12"/>
  <c r="E9" i="12" s="1"/>
  <c r="G32" i="12"/>
  <c r="G12" i="12" s="1"/>
  <c r="I33" i="12"/>
  <c r="I11" i="12" s="1"/>
  <c r="J34" i="12"/>
  <c r="J13" i="12" s="1"/>
  <c r="I30" i="12"/>
  <c r="I9" i="12" s="1"/>
  <c r="J30" i="12"/>
  <c r="J9" i="12" s="1"/>
  <c r="G30" i="12"/>
  <c r="G9" i="12" s="1"/>
  <c r="H32" i="12"/>
  <c r="H12" i="12" s="1"/>
  <c r="J33" i="12"/>
  <c r="J11" i="12" s="1"/>
  <c r="K34" i="12"/>
  <c r="K13" i="12" s="1"/>
  <c r="K30" i="12"/>
  <c r="K9" i="12" s="1"/>
  <c r="H30" i="12"/>
  <c r="H9" i="12" s="1"/>
  <c r="I32" i="12"/>
  <c r="I12" i="12" s="1"/>
  <c r="K33" i="12"/>
  <c r="K11" i="12" s="1"/>
  <c r="H5" i="5" l="1"/>
  <c r="H4" i="5" s="1"/>
  <c r="D25" i="12" s="1"/>
  <c r="D29" i="12"/>
  <c r="D8" i="12" s="1"/>
  <c r="L44" i="5"/>
  <c r="L8" i="5" s="1"/>
  <c r="I44" i="5"/>
  <c r="K44" i="5"/>
  <c r="K8" i="5" s="1"/>
  <c r="D26" i="12" l="1"/>
  <c r="D5" i="12" s="1"/>
  <c r="D4" i="12" s="1"/>
  <c r="I5" i="5"/>
  <c r="E29" i="12"/>
  <c r="E8" i="12" s="1"/>
  <c r="G29" i="12"/>
  <c r="G8" i="12" s="1"/>
  <c r="K5" i="5"/>
  <c r="H29" i="12"/>
  <c r="H8" i="12" s="1"/>
  <c r="L5" i="5"/>
  <c r="M44" i="5"/>
  <c r="M8" i="5" s="1"/>
  <c r="L4" i="5" l="1"/>
  <c r="H25" i="12" s="1"/>
  <c r="H26" i="12"/>
  <c r="H5" i="12" s="1"/>
  <c r="H4" i="12" s="1"/>
  <c r="I4" i="5"/>
  <c r="E25" i="12" s="1"/>
  <c r="E26" i="12"/>
  <c r="E5" i="12" s="1"/>
  <c r="E4" i="12" s="1"/>
  <c r="K4" i="5"/>
  <c r="G25" i="12" s="1"/>
  <c r="G26" i="12"/>
  <c r="G5" i="12" s="1"/>
  <c r="G4" i="12" s="1"/>
  <c r="I29" i="12"/>
  <c r="I8" i="12" s="1"/>
  <c r="M5" i="5"/>
  <c r="O44" i="5"/>
  <c r="O8" i="5" s="1"/>
  <c r="N44" i="5"/>
  <c r="N8" i="5" s="1"/>
  <c r="M4" i="5" l="1"/>
  <c r="I25" i="12" s="1"/>
  <c r="I26" i="12"/>
  <c r="I5" i="12" s="1"/>
  <c r="I4" i="12" s="1"/>
  <c r="J29" i="12"/>
  <c r="J8" i="12" s="1"/>
  <c r="N5" i="5"/>
  <c r="K29" i="12"/>
  <c r="K8" i="12" s="1"/>
  <c r="O5" i="5"/>
  <c r="O4" i="5" l="1"/>
  <c r="K25" i="12" s="1"/>
  <c r="K26" i="12"/>
  <c r="K5" i="12" s="1"/>
  <c r="K4" i="12" s="1"/>
  <c r="N4" i="5"/>
  <c r="J25" i="12" s="1"/>
  <c r="J26" i="12"/>
  <c r="J5" i="12" s="1"/>
  <c r="J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C6" authorId="0" shapeId="0" xr:uid="{9AD50C78-F9EE-4769-A977-D46C502A1811}">
      <text>
        <r>
          <rPr>
            <b/>
            <sz val="9"/>
            <color indexed="81"/>
            <rFont val="Tahoma"/>
            <family val="2"/>
          </rPr>
          <t>DELL:</t>
        </r>
        <r>
          <rPr>
            <sz val="9"/>
            <color indexed="81"/>
            <rFont val="Tahoma"/>
            <family val="2"/>
          </rPr>
          <t xml:space="preserve">
2019 Census
</t>
        </r>
      </text>
    </comment>
    <comment ref="C11" authorId="0" shapeId="0" xr:uid="{06488C91-8428-4200-A1C5-A7A7C3C7FBD5}">
      <text>
        <r>
          <rPr>
            <b/>
            <sz val="9"/>
            <color indexed="81"/>
            <rFont val="Tahoma"/>
            <family val="2"/>
          </rPr>
          <t>DELL:</t>
        </r>
        <r>
          <rPr>
            <sz val="9"/>
            <color indexed="81"/>
            <rFont val="Tahoma"/>
            <family val="2"/>
          </rPr>
          <t xml:space="preserve">
Kenya National Bureau of Statistics Economic Survey, 2020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<sst xmlns="http://schemas.openxmlformats.org/spreadsheetml/2006/main" count="1150" uniqueCount="306">
  <si>
    <t xml:space="preserve">                    Costing - Kenya</t>
  </si>
  <si>
    <t>1 USD=</t>
  </si>
  <si>
    <t>PRICE LIST</t>
  </si>
  <si>
    <t>March 2024</t>
  </si>
  <si>
    <t>Economic Category</t>
  </si>
  <si>
    <t>Code</t>
  </si>
  <si>
    <t>Unit of Measure</t>
  </si>
  <si>
    <t>Description</t>
  </si>
  <si>
    <t>Costs in USD</t>
  </si>
  <si>
    <t>Cost (in KES)</t>
  </si>
  <si>
    <t>Salaries</t>
  </si>
  <si>
    <t>Monthly</t>
  </si>
  <si>
    <t>Monitoring and Evaluation Officer</t>
  </si>
  <si>
    <t>Woman and Children officer</t>
  </si>
  <si>
    <t>Social welfare officer</t>
  </si>
  <si>
    <t>Planning Officer</t>
  </si>
  <si>
    <t>IT Officer</t>
  </si>
  <si>
    <t>man day</t>
  </si>
  <si>
    <t>International consultant</t>
  </si>
  <si>
    <t>National Consultant</t>
  </si>
  <si>
    <t>Facilitator fee</t>
  </si>
  <si>
    <t>Community Facilitator fee</t>
  </si>
  <si>
    <t>Allowances</t>
  </si>
  <si>
    <t>Day</t>
  </si>
  <si>
    <t>DSA for out of duty station</t>
  </si>
  <si>
    <t xml:space="preserve">Transport allowance </t>
  </si>
  <si>
    <t>Meal</t>
  </si>
  <si>
    <t xml:space="preserve">Food and Refreshments </t>
  </si>
  <si>
    <t>DSA for House of Representatives</t>
  </si>
  <si>
    <t>person</t>
  </si>
  <si>
    <t xml:space="preserve">Refreshment and transport allowance at the community level </t>
  </si>
  <si>
    <t>meal</t>
  </si>
  <si>
    <t>Food for victims of violence in safe houses</t>
  </si>
  <si>
    <t xml:space="preserve">Allowance for community based volunteer </t>
  </si>
  <si>
    <t>Conference Facilities</t>
  </si>
  <si>
    <r>
      <t xml:space="preserve">Conference </t>
    </r>
    <r>
      <rPr>
        <sz val="11"/>
        <color theme="1"/>
        <rFont val="Aptos Narrow"/>
        <family val="2"/>
        <scheme val="minor"/>
      </rPr>
      <t>venue</t>
    </r>
  </si>
  <si>
    <r>
      <t>Conference package (Stationary, Food and beverages and café breaks</t>
    </r>
    <r>
      <rPr>
        <sz val="11"/>
        <color theme="1"/>
        <rFont val="Aptos Narrow"/>
        <family val="2"/>
        <scheme val="minor"/>
      </rPr>
      <t>)</t>
    </r>
  </si>
  <si>
    <t>Person</t>
  </si>
  <si>
    <t>Stationary</t>
  </si>
  <si>
    <t>Stationary at the community level</t>
  </si>
  <si>
    <t>trip</t>
  </si>
  <si>
    <t>Flight within Africa</t>
  </si>
  <si>
    <t>Flight outside Africa</t>
  </si>
  <si>
    <r>
      <rPr>
        <sz val="11"/>
        <color theme="1"/>
        <rFont val="Aptos Narrow"/>
        <family val="2"/>
        <scheme val="minor"/>
      </rPr>
      <t xml:space="preserve">Return ticket - </t>
    </r>
    <r>
      <rPr>
        <sz val="11"/>
        <color theme="1"/>
        <rFont val="Aptos Narrow"/>
        <family val="2"/>
        <scheme val="minor"/>
      </rPr>
      <t>Bus trip within the country per person</t>
    </r>
  </si>
  <si>
    <t>day</t>
  </si>
  <si>
    <t>Public Transport for officials attending a conference</t>
  </si>
  <si>
    <t>lit</t>
  </si>
  <si>
    <t>Reimbursable for fuel (6 km per 1 lit.)</t>
  </si>
  <si>
    <t>Bus hire</t>
  </si>
  <si>
    <t>Residential conference package</t>
  </si>
  <si>
    <r>
      <t>Non residential c</t>
    </r>
    <r>
      <rPr>
        <sz val="11"/>
        <color theme="1"/>
        <rFont val="Aptos Narrow"/>
        <family val="2"/>
        <scheme val="minor"/>
      </rPr>
      <t>onference</t>
    </r>
    <r>
      <rPr>
        <sz val="11"/>
        <color theme="1"/>
        <rFont val="Aptos Narrow"/>
        <family val="2"/>
        <scheme val="minor"/>
      </rPr>
      <t xml:space="preserve"> package </t>
    </r>
  </si>
  <si>
    <t>Translation</t>
  </si>
  <si>
    <t>page</t>
  </si>
  <si>
    <t>Translation of document per one page</t>
  </si>
  <si>
    <t>Interpretation services</t>
  </si>
  <si>
    <t>Office Equipment and supplies</t>
  </si>
  <si>
    <t>pcs</t>
  </si>
  <si>
    <t>Desktop computer</t>
  </si>
  <si>
    <t>Laptop</t>
  </si>
  <si>
    <t>Printer/Scanner</t>
  </si>
  <si>
    <t>Toner</t>
  </si>
  <si>
    <t>Cartridge</t>
  </si>
  <si>
    <t>Copy machine - medium</t>
  </si>
  <si>
    <t>Projector+screen</t>
  </si>
  <si>
    <t>set</t>
  </si>
  <si>
    <t>Work station for one person (desk, chair and stand cupboard for office)</t>
  </si>
  <si>
    <t>Medical Examination beds</t>
  </si>
  <si>
    <t>kit</t>
  </si>
  <si>
    <t>Scholastic materials</t>
  </si>
  <si>
    <t>Hygiene kits</t>
  </si>
  <si>
    <t>Recreational kits</t>
  </si>
  <si>
    <t>box</t>
  </si>
  <si>
    <t>Stick notes</t>
  </si>
  <si>
    <t>Writing pads</t>
  </si>
  <si>
    <t>Markers</t>
  </si>
  <si>
    <t>Pen</t>
  </si>
  <si>
    <t>Communication</t>
  </si>
  <si>
    <t>monthly</t>
  </si>
  <si>
    <r>
      <t>Internet WIFI access subscription monthly fee</t>
    </r>
    <r>
      <rPr>
        <sz val="11"/>
        <color theme="1"/>
        <rFont val="Aptos Narrow"/>
        <family val="2"/>
        <scheme val="minor"/>
      </rPr>
      <t xml:space="preserve"> </t>
    </r>
    <r>
      <rPr>
        <sz val="11"/>
        <color theme="1"/>
        <rFont val="Aptos Narrow"/>
        <family val="2"/>
        <scheme val="minor"/>
      </rPr>
      <t>for unlimited no. of users (3-4mbps, Unlimited)</t>
    </r>
  </si>
  <si>
    <t>office</t>
  </si>
  <si>
    <r>
      <t xml:space="preserve">Wired network within one </t>
    </r>
    <r>
      <rPr>
        <sz val="11"/>
        <color theme="1"/>
        <rFont val="Aptos Narrow"/>
        <family val="2"/>
        <scheme val="minor"/>
      </rPr>
      <t>facility of 5 to 10 people</t>
    </r>
  </si>
  <si>
    <r>
      <t>Wireless</t>
    </r>
    <r>
      <rPr>
        <sz val="11"/>
        <color theme="1"/>
        <rFont val="Aptos Narrow"/>
        <family val="2"/>
        <scheme val="minor"/>
      </rPr>
      <t xml:space="preserve"> router</t>
    </r>
  </si>
  <si>
    <t>month</t>
  </si>
  <si>
    <t xml:space="preserve">Mobile phone Airtime </t>
  </si>
  <si>
    <t>device</t>
  </si>
  <si>
    <t>Phone + Sim card</t>
  </si>
  <si>
    <t>Smartphone + Sim card</t>
  </si>
  <si>
    <t>lumsum</t>
  </si>
  <si>
    <t>Communication for coordinating activities</t>
  </si>
  <si>
    <t>4
Subsisdies and transfers</t>
  </si>
  <si>
    <t>School fees (annual)</t>
  </si>
  <si>
    <t>Scholarships</t>
  </si>
  <si>
    <t>Cash transfer for vurnerable families</t>
  </si>
  <si>
    <t>annual</t>
  </si>
  <si>
    <t>Subsidies to NGOs</t>
  </si>
  <si>
    <t>5
Capital Expenditures</t>
  </si>
  <si>
    <t>m2</t>
  </si>
  <si>
    <t>Construction of new building (1 m2)</t>
  </si>
  <si>
    <t>Renovation of existing building (1 m2)</t>
  </si>
  <si>
    <t>vehicle</t>
  </si>
  <si>
    <t>Car (Four wheel drive)</t>
  </si>
  <si>
    <t>motocycle</t>
  </si>
  <si>
    <t>Motocycle</t>
  </si>
  <si>
    <t>Print and Promotions Materials</t>
  </si>
  <si>
    <t>Leaflet (Min 1000 copies, includes design)</t>
  </si>
  <si>
    <t>Poster (Min 1000 copies, includes design)</t>
  </si>
  <si>
    <t>sqm</t>
  </si>
  <si>
    <t>Banner (Printing and Desing per m2)</t>
  </si>
  <si>
    <t>Vertical Banner</t>
  </si>
  <si>
    <t>min</t>
  </si>
  <si>
    <r>
      <t>Radio</t>
    </r>
    <r>
      <rPr>
        <sz val="11"/>
        <color theme="1"/>
        <rFont val="Aptos Narrow"/>
        <family val="2"/>
        <scheme val="minor"/>
      </rPr>
      <t xml:space="preserve"> </t>
    </r>
    <r>
      <rPr>
        <sz val="11"/>
        <color theme="1"/>
        <rFont val="Aptos Narrow"/>
        <family val="2"/>
        <scheme val="minor"/>
      </rPr>
      <t>Broadcasting</t>
    </r>
  </si>
  <si>
    <t>TV Broadcasting (primetime)</t>
  </si>
  <si>
    <t>TV Broadcasting (Off peak)</t>
  </si>
  <si>
    <t>Radio Broadcasting (Primetime)</t>
  </si>
  <si>
    <t>TV Production charge</t>
  </si>
  <si>
    <t>Printout per page A4</t>
  </si>
  <si>
    <t>per book</t>
  </si>
  <si>
    <t>Printout of 100 books (100 pages)</t>
  </si>
  <si>
    <t>Print 1000 books (100 pages)</t>
  </si>
  <si>
    <t xml:space="preserve">Billboard (desing and print) and the lease for one year </t>
  </si>
  <si>
    <t>book</t>
  </si>
  <si>
    <t xml:space="preserve">Braile books for chidren with impaired visibliity (50 copies * 100 pages) </t>
  </si>
  <si>
    <t>CTWWC's Kafaalah Scaling Model</t>
  </si>
  <si>
    <t>29 July 2024</t>
  </si>
  <si>
    <t xml:space="preserve">Model developed by </t>
  </si>
  <si>
    <t>Jushi Gitau</t>
  </si>
  <si>
    <t>Associate</t>
  </si>
  <si>
    <t xml:space="preserve">Maestral International </t>
  </si>
  <si>
    <t>jgitau@maestral.org</t>
  </si>
  <si>
    <t>Need to know more? Contact Changing the Way We Care at info@ctwwc.org or visit www.changingthewaywecare.org. 
Changing The Way We Care℠ (CTWWC) is implemented by Catholic Relief Services and Maestral International, along with other global, national, and local partners working together to change the way we care for children around the world. Our principal global partners are the Better Care Network and Faith to Action. CTWWC is currently funded in part by Catholic Relief Services and the GHR Foundation. 
© 2025 [Catholic Relief Services or, in some cases, Maestral International]. All Rights Reserved. This material may not be reproduced, displayed, modified or distributed without the express prior written permission of the copyright holder.  For permission, write to info@ctwwc.org.  The photographs in this publication are used for illustrative purposes only; they do not imply any particular health, orphanhood, or residential care status on the part of any person who appears in the photographs.
Catholic Relief Services | 228 W. Lexington Street, Baltimore, MD, 21201, USA | crs.org | crsespanol.org
Maestral International | maestral.org
 </t>
  </si>
  <si>
    <t>Notes</t>
  </si>
  <si>
    <t>Changing assumptions</t>
  </si>
  <si>
    <r>
      <t>As a general rule: if a number is in a</t>
    </r>
    <r>
      <rPr>
        <sz val="11"/>
        <rFont val="Arial"/>
        <family val="2"/>
      </rPr>
      <t xml:space="preserve"> blue cell </t>
    </r>
    <r>
      <rPr>
        <sz val="11"/>
        <color theme="1"/>
        <rFont val="Arial"/>
        <family val="2"/>
      </rPr>
      <t xml:space="preserve">then it is a variable that can be changed by the user. </t>
    </r>
  </si>
  <si>
    <t xml:space="preserve">If a number is in a clear cell or a yellow cell then it is a calculated amount based on the assumptions in the blue cells. The clear or yellow cells must not be 'over-typed' as they contain formulae (this will not be possible so long as the locked status of the spread sheets are maintained). </t>
  </si>
  <si>
    <t>PLEASE NOTE: the "working" cells in the costing model have been locked. This is to prevent users inadvertently deleting or changing the formulae in cells.</t>
  </si>
  <si>
    <t>Users of the costing model should always save their work as a new file when they start working so as to preserve an original copy of the costing model.</t>
  </si>
  <si>
    <t>The Model is formatted using the Group function. This hides and reveals lines when you click on the buttons shown to the right.</t>
  </si>
  <si>
    <t>Links</t>
  </si>
  <si>
    <t>1) Completed costing of other areas in addition to "Legislation, Policy and Coordination"</t>
  </si>
  <si>
    <t>2. Social Service Workforce</t>
  </si>
  <si>
    <t>3. Social Norms and Practices</t>
  </si>
  <si>
    <t>4. Monitoring, Evaluation and Evidence Use</t>
  </si>
  <si>
    <t>2) Incorporated staff costs and factored in LOE</t>
  </si>
  <si>
    <t>CTWWC Staff Costs</t>
  </si>
  <si>
    <t>3) Added in a summary</t>
  </si>
  <si>
    <t>Summary</t>
  </si>
  <si>
    <t>4) Removed service delivery component since this will be done through case management, hence costs are covered in the case management model</t>
  </si>
  <si>
    <t>Overall Costing Results</t>
  </si>
  <si>
    <t>Implementation Plan</t>
  </si>
  <si>
    <t>Comments</t>
  </si>
  <si>
    <t>Activity</t>
  </si>
  <si>
    <t>Total Cost (USD)</t>
  </si>
  <si>
    <t>Total Cost (KES)</t>
  </si>
  <si>
    <t>Overall Total</t>
  </si>
  <si>
    <t>Once-off</t>
  </si>
  <si>
    <t>Ongoing</t>
  </si>
  <si>
    <t>Sub-totals</t>
  </si>
  <si>
    <t>Training, workshops and meetings</t>
  </si>
  <si>
    <t>Awareness campaigns</t>
  </si>
  <si>
    <t>Staff costs</t>
  </si>
  <si>
    <t>Capital expenditure</t>
  </si>
  <si>
    <t xml:space="preserve">Technical assistance </t>
  </si>
  <si>
    <t>Other</t>
  </si>
  <si>
    <t>General Assumptions</t>
  </si>
  <si>
    <t xml:space="preserve">Administrative and service delivery assumptions </t>
  </si>
  <si>
    <t>Total population</t>
  </si>
  <si>
    <t>Total households</t>
  </si>
  <si>
    <t>Number of counties in Kenya</t>
  </si>
  <si>
    <t>Number of regions in Kenya</t>
  </si>
  <si>
    <t>Number of counties where FGM occurs</t>
  </si>
  <si>
    <t>Total number of schools (in 2020)</t>
  </si>
  <si>
    <t>Primary</t>
  </si>
  <si>
    <t>Secondary</t>
  </si>
  <si>
    <t>Technical training colleges</t>
  </si>
  <si>
    <t>ECDE (in 2020)</t>
  </si>
  <si>
    <t>Macroeconomic assumptions</t>
  </si>
  <si>
    <t>Exchange Rate (USD/KES)</t>
  </si>
  <si>
    <t>Inflation</t>
  </si>
  <si>
    <t>Unit Cost for Training Workshops</t>
  </si>
  <si>
    <t>Cost per unit</t>
  </si>
  <si>
    <t>One-day community workshop</t>
  </si>
  <si>
    <t>per workshop</t>
  </si>
  <si>
    <t>One-day training course</t>
  </si>
  <si>
    <t>Two-day training course (+acc)</t>
  </si>
  <si>
    <t>Three-day training course (+acc)</t>
  </si>
  <si>
    <t>Five-day training course (+acc)</t>
  </si>
  <si>
    <t>Number of trainees</t>
  </si>
  <si>
    <t>Facilitator costs</t>
  </si>
  <si>
    <t>Daily fee (1 day preparation for 1 presentation)</t>
  </si>
  <si>
    <t>working day</t>
  </si>
  <si>
    <t>price</t>
  </si>
  <si>
    <t>Community facilitator fee  (add day for preparation)</t>
  </si>
  <si>
    <t>Car hire (per day of training)</t>
  </si>
  <si>
    <t>workshop days plus 2</t>
  </si>
  <si>
    <t>Flight costs (per course)</t>
  </si>
  <si>
    <t>1 per workshop</t>
  </si>
  <si>
    <t>Participant's transport allowance</t>
  </si>
  <si>
    <t xml:space="preserve">Refreshment and Lunch  - community level </t>
  </si>
  <si>
    <t>Workshop facilities</t>
  </si>
  <si>
    <t xml:space="preserve">Venue hire </t>
  </si>
  <si>
    <t>Multimedia (sound systems etc)</t>
  </si>
  <si>
    <t>person per day</t>
  </si>
  <si>
    <r>
      <t>Non residential c</t>
    </r>
    <r>
      <rPr>
        <sz val="11"/>
        <color theme="1"/>
        <rFont val="Aptos Narrow"/>
        <family val="2"/>
        <scheme val="minor"/>
      </rPr>
      <t xml:space="preserve">onference package </t>
    </r>
  </si>
  <si>
    <t>Stationery</t>
  </si>
  <si>
    <t>Stationery at community level</t>
  </si>
  <si>
    <t>Training Materials - fixed cost per course</t>
  </si>
  <si>
    <t>Training Materials - added variable cost per day</t>
  </si>
  <si>
    <t>Unit Cost for Awareness Campaigns</t>
  </si>
  <si>
    <t>Small campaign</t>
  </si>
  <si>
    <t>Leaflets, posters and banners in a single county</t>
  </si>
  <si>
    <t>Medium campaign</t>
  </si>
  <si>
    <t>Leaflets, posters, banners and radio adds in a single region</t>
  </si>
  <si>
    <t>Large campaign</t>
  </si>
  <si>
    <t>Leaflets, posters, banners and radio and TV ads nationally</t>
  </si>
  <si>
    <t>Cost of small campaign</t>
  </si>
  <si>
    <t>quantity</t>
  </si>
  <si>
    <t>with reference to the average number of households per county</t>
  </si>
  <si>
    <t>Banner (Printing and Desing per 10m2)</t>
  </si>
  <si>
    <t>Cost of medium campaign</t>
  </si>
  <si>
    <t>with reference to the average number of households per region</t>
  </si>
  <si>
    <t>Radio Broadcasting (production of 30 second spot) PER WEEK 3500</t>
  </si>
  <si>
    <t>different spots and translations</t>
  </si>
  <si>
    <t>Radio Broadcasting</t>
  </si>
  <si>
    <t>price per week - four spots per day</t>
  </si>
  <si>
    <t>no. of weeks per campaign</t>
  </si>
  <si>
    <t>Cost of large campaign</t>
  </si>
  <si>
    <t>Leaflet (min 1000 copies, includes design)</t>
  </si>
  <si>
    <t>Poster (min 1000 copies, includes design)</t>
  </si>
  <si>
    <t>Banner (printing and desing per 10m2)</t>
  </si>
  <si>
    <r>
      <t>Radio</t>
    </r>
    <r>
      <rPr>
        <sz val="11"/>
        <color theme="1"/>
        <rFont val="Aptos Narrow"/>
        <family val="2"/>
        <scheme val="minor"/>
      </rPr>
      <t xml:space="preserve"> broadcasting (production of 30 second spot)</t>
    </r>
  </si>
  <si>
    <t>Radio broadcasting (per minute)</t>
  </si>
  <si>
    <t>Billboard (design, print and 1 year lease)</t>
  </si>
  <si>
    <t>production and per year rental</t>
  </si>
  <si>
    <t>TV production charge (per minute)</t>
  </si>
  <si>
    <t xml:space="preserve">price per production </t>
  </si>
  <si>
    <t>number of 1 min ads</t>
  </si>
  <si>
    <t>TV broadcasting (primetime per minute)</t>
  </si>
  <si>
    <t>per minute</t>
  </si>
  <si>
    <t>TV broadcasting (off peak per minute)</t>
  </si>
  <si>
    <t>Unit Cost for Technical Assistance e.g., developing laws, policies and plans</t>
  </si>
  <si>
    <t>Simple technical assistance</t>
  </si>
  <si>
    <t>Moderate technical assistance</t>
  </si>
  <si>
    <t>Complex technical assistance</t>
  </si>
  <si>
    <t>Simple policy development/review</t>
  </si>
  <si>
    <t>Technical personnel</t>
  </si>
  <si>
    <t>Operating expenditure (linked to consulting days)</t>
  </si>
  <si>
    <t>Workshop processes (cost of workshops from above)</t>
  </si>
  <si>
    <t>One-day community consultation workshop</t>
  </si>
  <si>
    <t>One-day workshop</t>
  </si>
  <si>
    <t>Two-day workshop (+acc)</t>
  </si>
  <si>
    <t>Three-day workshop (+acc)</t>
  </si>
  <si>
    <t>Editing and publishing</t>
  </si>
  <si>
    <t>Editor</t>
  </si>
  <si>
    <t>Moderate policy development/review</t>
  </si>
  <si>
    <t>Complex policy development/review</t>
  </si>
  <si>
    <t xml:space="preserve">One-day community consultation workshop </t>
  </si>
  <si>
    <t>Print 10 000 books (50 pages)</t>
  </si>
  <si>
    <t>1. Legislation, Policy and Coordination</t>
  </si>
  <si>
    <t>Type of Activity</t>
  </si>
  <si>
    <t>Include / Exclude</t>
  </si>
  <si>
    <t>Once-off/Ongoing</t>
  </si>
  <si>
    <t>Total Cost of Activity (USD)</t>
  </si>
  <si>
    <t>Total Cost of Activity (KES)</t>
  </si>
  <si>
    <t>Validation of the Alternative Family and Community Based Care (AFCBC) SOPs</t>
  </si>
  <si>
    <t>Include</t>
  </si>
  <si>
    <t>Costing inputs</t>
  </si>
  <si>
    <t>No. of people / units</t>
  </si>
  <si>
    <t>Cost per Day / Unit Cost</t>
  </si>
  <si>
    <t>Frequency / No. of Days</t>
  </si>
  <si>
    <t>Number of Activities / Counties</t>
  </si>
  <si>
    <t>Sub-total (USD)</t>
  </si>
  <si>
    <t>Sub-total (KES)</t>
  </si>
  <si>
    <t>year in which activity is to be done</t>
  </si>
  <si>
    <t>County Kafaalah Steering committee meeting Budget</t>
  </si>
  <si>
    <t>Training on Alternative Family- and Community-Based Care (AFCBC) SOPs</t>
  </si>
  <si>
    <t>Revision of the Kafaalah framework</t>
  </si>
  <si>
    <t>Validation of the Kafaalah framework</t>
  </si>
  <si>
    <t>Development and review of Kafaalah regulation</t>
  </si>
  <si>
    <t>Dissemination of the Kafaalah regulation</t>
  </si>
  <si>
    <t>Development of the Kafaalah care training package</t>
  </si>
  <si>
    <t>Activity (USD unit costs)</t>
  </si>
  <si>
    <t>Activity (KES unit costs)</t>
  </si>
  <si>
    <t>Training of Kafaalah Muslim Leaders</t>
  </si>
  <si>
    <t>Three-day orientation training for CPVs on Kafaalah</t>
  </si>
  <si>
    <t>Training of Kafaalah steering committees on Kafaalah messages</t>
  </si>
  <si>
    <t>CTWWC staff costs</t>
  </si>
  <si>
    <t>Number of staff</t>
  </si>
  <si>
    <t>Annual Salary</t>
  </si>
  <si>
    <t>LOE</t>
  </si>
  <si>
    <t>Training of Kadhi representatives in the country on Kafaalah</t>
  </si>
  <si>
    <t>Once-off / Ongoing</t>
  </si>
  <si>
    <t>Identify and engage local media houses to promote Kafaalah practice</t>
  </si>
  <si>
    <t>Community-based messaging sessions</t>
  </si>
  <si>
    <t>6 days</t>
  </si>
  <si>
    <t>8 nights</t>
  </si>
  <si>
    <t>2 round trips</t>
  </si>
  <si>
    <t>8 days</t>
  </si>
  <si>
    <t>Year in which activity is to be done</t>
  </si>
  <si>
    <t>Validation of the community-based illustrations</t>
  </si>
  <si>
    <t>County level Kafaalah learning forum</t>
  </si>
  <si>
    <t>Training on the enhanced Alternative Family Care CPIMS Module</t>
  </si>
  <si>
    <t xml:space="preserve">Data collection exercise to establish Children under the Kafaalah care option, reasons why children are under Kafaalah, and type of support they are receiving </t>
  </si>
  <si>
    <t>Dissemination of the data collection findings</t>
  </si>
  <si>
    <t>Reviewing and enhancement of the Alternative Family Care CPIMS Module</t>
  </si>
  <si>
    <t>Exclude</t>
  </si>
  <si>
    <t xml:space="preserve">Costing Tool to Cost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</si>
</sst>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164" formatCode="_-* #,##0_-;\-* #,##0_-;_-* &quot;-&quot;_-;_-@_-"/>
    <numFmt numFmtId="165" formatCode="_-* #,##0.00_-;\-* #,##0.00_-;_-* &quot;-&quot;??_-;_-@_-"/>
    <numFmt numFmtId="166" formatCode="_ * #,##0_ ;_ * \-#,##0_ ;_ * &quot;-&quot;??_ ;_ @_ "/>
    <numFmt numFmtId="167" formatCode="[$KES]\ #,##0;[Red]\-[$KES]\ #,##0"/>
    <numFmt numFmtId="168" formatCode="_(&quot;$&quot;* #,##0.0_);_(&quot;$&quot;* \(#,##0.0\);_(&quot;$&quot;* &quot;-&quot;??_);_(@_)"/>
    <numFmt numFmtId="169" formatCode="[$KES]\ #,##0"/>
    <numFmt numFmtId="170" formatCode="_-* #,##0_-;\-* #,##0_-;_-* &quot;-&quot;??_-;_-@_-"/>
    <numFmt numFmtId="171" formatCode="[$€-2]\ #,##0"/>
    <numFmt numFmtId="172" formatCode="_-[$Ksh]* #,##0.00_-;\-[$Ksh]* #,##0.00_-;_-[$Ksh]* &quot;-&quot;??_-;_-@_-" x16r2:formatCode16="_-[$Ksh-en-KE]* #,##0.00_-;\-[$Ksh-en-KE]* #,##0.00_-;_-[$Ksh-en-KE]* &quot;-&quot;??_-;_-@_-"/>
    <numFmt numFmtId="173" formatCode="_-[$Ksh-441]\ * #,##0_-;\-[$Ksh-441]\ * #,##0_-;_-[$Ksh-441]\ * &quot;-&quot;_-;_-@_-"/>
    <numFmt numFmtId="174" formatCode="_-[$$-409]* #,##0_ ;_-[$$-409]* \-#,##0\ ;_-[$$-409]* &quot;-&quot;_ ;_-@_ "/>
  </numFmts>
  <fonts count="47"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b/>
      <sz val="9"/>
      <color indexed="81"/>
      <name val="Tahoma"/>
      <family val="2"/>
    </font>
    <font>
      <sz val="9"/>
      <color indexed="81"/>
      <name val="Tahoma"/>
      <family val="2"/>
    </font>
    <font>
      <b/>
      <sz val="12"/>
      <color theme="3"/>
      <name val="Garamond"/>
      <family val="1"/>
    </font>
    <font>
      <sz val="12"/>
      <color theme="1"/>
      <name val="Aptos Narrow"/>
      <family val="2"/>
      <scheme val="minor"/>
    </font>
    <font>
      <b/>
      <sz val="12"/>
      <color theme="1"/>
      <name val="Garamond"/>
      <family val="1"/>
    </font>
    <font>
      <b/>
      <sz val="12"/>
      <color indexed="8"/>
      <name val="Calibri"/>
      <family val="2"/>
    </font>
    <font>
      <sz val="12"/>
      <name val="Aptos Narrow"/>
      <family val="2"/>
      <scheme val="minor"/>
    </font>
    <font>
      <sz val="12"/>
      <color theme="0" tint="-0.499984740745262"/>
      <name val="Aptos Narrow"/>
      <family val="2"/>
      <scheme val="minor"/>
    </font>
    <font>
      <b/>
      <sz val="12"/>
      <color rgb="FF000000"/>
      <name val="Aptos Narrow"/>
      <family val="2"/>
      <scheme val="minor"/>
    </font>
    <font>
      <sz val="12"/>
      <color rgb="FF000000"/>
      <name val="Aptos Narrow"/>
      <family val="2"/>
      <scheme val="minor"/>
    </font>
    <font>
      <b/>
      <sz val="11"/>
      <name val="Aptos Narrow"/>
      <family val="2"/>
      <scheme val="minor"/>
    </font>
    <font>
      <b/>
      <sz val="11"/>
      <color indexed="8"/>
      <name val="Aptos Narrow"/>
      <family val="2"/>
      <scheme val="minor"/>
    </font>
    <font>
      <sz val="11"/>
      <color rgb="FF000000"/>
      <name val="Aptos Narrow"/>
      <family val="2"/>
      <scheme val="minor"/>
    </font>
    <font>
      <i/>
      <sz val="11"/>
      <color rgb="FFFF0000"/>
      <name val="Aptos Narrow"/>
      <family val="2"/>
      <scheme val="minor"/>
    </font>
    <font>
      <i/>
      <sz val="11"/>
      <color theme="1"/>
      <name val="Aptos Narrow"/>
      <family val="2"/>
      <scheme val="minor"/>
    </font>
    <font>
      <i/>
      <sz val="11"/>
      <name val="Aptos Narrow"/>
      <family val="2"/>
      <scheme val="minor"/>
    </font>
    <font>
      <b/>
      <sz val="8"/>
      <color theme="0"/>
      <name val="Aptos Narrow"/>
      <family val="2"/>
      <scheme val="minor"/>
    </font>
    <font>
      <u/>
      <sz val="11"/>
      <color theme="10"/>
      <name val="Aptos Narrow"/>
      <family val="2"/>
      <scheme val="minor"/>
    </font>
    <font>
      <sz val="20"/>
      <color theme="1"/>
      <name val="Aptos Narrow"/>
      <family val="2"/>
      <scheme val="minor"/>
    </font>
    <font>
      <u/>
      <sz val="9"/>
      <color theme="10"/>
      <name val="Aptos Narrow"/>
      <family val="2"/>
      <scheme val="minor"/>
    </font>
    <font>
      <sz val="8"/>
      <name val="Aptos Narrow"/>
      <family val="2"/>
      <scheme val="minor"/>
    </font>
    <font>
      <sz val="20"/>
      <name val="Aptos Narrow"/>
      <family val="2"/>
      <scheme val="minor"/>
    </font>
    <font>
      <b/>
      <sz val="14"/>
      <color theme="1"/>
      <name val="Arial"/>
      <family val="2"/>
    </font>
    <font>
      <b/>
      <u/>
      <sz val="11"/>
      <color theme="1"/>
      <name val="Arial"/>
      <family val="2"/>
    </font>
    <font>
      <sz val="11"/>
      <color theme="1"/>
      <name val="Arial"/>
      <family val="2"/>
    </font>
    <font>
      <sz val="11"/>
      <name val="Arial"/>
      <family val="2"/>
    </font>
    <font>
      <b/>
      <sz val="11"/>
      <color rgb="FFFF0000"/>
      <name val="Arial"/>
      <family val="2"/>
    </font>
    <font>
      <b/>
      <sz val="20"/>
      <name val="Aptos Narrow"/>
      <family val="2"/>
      <scheme val="minor"/>
    </font>
    <font>
      <b/>
      <i/>
      <sz val="22"/>
      <color theme="0" tint="-0.499984740745262"/>
      <name val="Aptos Narrow"/>
      <family val="2"/>
      <scheme val="minor"/>
    </font>
    <font>
      <sz val="18"/>
      <color rgb="FF000000"/>
      <name val="Aptos Narrow"/>
      <family val="2"/>
      <scheme val="minor"/>
    </font>
    <font>
      <b/>
      <i/>
      <sz val="20"/>
      <color theme="4" tint="-0.249977111117893"/>
      <name val="Aptos Narrow"/>
      <family val="2"/>
      <scheme val="minor"/>
    </font>
    <font>
      <b/>
      <i/>
      <sz val="22"/>
      <color theme="4" tint="-0.249977111117893"/>
      <name val="Aptos Narrow"/>
      <family val="2"/>
      <scheme val="minor"/>
    </font>
    <font>
      <b/>
      <sz val="14"/>
      <color rgb="FFFF0000"/>
      <name val="Aptos Narrow"/>
      <family val="2"/>
      <scheme val="minor"/>
    </font>
    <font>
      <sz val="10"/>
      <name val="Aptos Narrow"/>
      <family val="2"/>
      <scheme val="minor"/>
    </font>
    <font>
      <b/>
      <sz val="9"/>
      <name val="Aptos Narrow"/>
      <family val="2"/>
      <scheme val="minor"/>
    </font>
    <font>
      <i/>
      <sz val="9"/>
      <name val="Aptos Narrow"/>
      <family val="2"/>
      <scheme val="minor"/>
    </font>
    <font>
      <sz val="9"/>
      <color theme="1"/>
      <name val="Aptos Narrow"/>
      <family val="2"/>
      <scheme val="minor"/>
    </font>
    <font>
      <sz val="9.5"/>
      <name val="Aptos Narrow"/>
      <family val="2"/>
      <scheme val="minor"/>
    </font>
    <font>
      <b/>
      <sz val="11"/>
      <color rgb="FFFF0000"/>
      <name val="Aptos Narrow"/>
      <family val="2"/>
      <scheme val="minor"/>
    </font>
    <font>
      <b/>
      <i/>
      <u/>
      <sz val="11"/>
      <color theme="1"/>
      <name val="Aptos Narrow"/>
      <family val="2"/>
      <scheme val="minor"/>
    </font>
  </fonts>
  <fills count="24">
    <fill>
      <patternFill patternType="none"/>
    </fill>
    <fill>
      <patternFill patternType="gray125"/>
    </fill>
    <fill>
      <patternFill patternType="solid">
        <fgColor theme="3" tint="0.79998168889431442"/>
        <bgColor indexed="64"/>
      </patternFill>
    </fill>
    <fill>
      <patternFill patternType="solid">
        <fgColor theme="8" tint="0.59999389629810485"/>
        <bgColor indexed="64"/>
      </patternFill>
    </fill>
    <fill>
      <patternFill patternType="solid">
        <fgColor rgb="FFC5D9F1"/>
        <bgColor rgb="FF000000"/>
      </patternFill>
    </fill>
    <fill>
      <patternFill patternType="solid">
        <fgColor rgb="FFFFFF99"/>
        <bgColor indexed="64"/>
      </patternFill>
    </fill>
    <fill>
      <patternFill patternType="solid">
        <fgColor theme="7" tint="0.79998168889431442"/>
        <bgColor rgb="FF000000"/>
      </patternFill>
    </fill>
    <fill>
      <patternFill patternType="solid">
        <fgColor theme="9" tint="0.79998168889431442"/>
        <bgColor rgb="FF000000"/>
      </patternFill>
    </fill>
    <fill>
      <patternFill patternType="solid">
        <fgColor theme="7" tint="0.79998168889431442"/>
        <bgColor indexed="64"/>
      </patternFill>
    </fill>
    <fill>
      <patternFill patternType="solid">
        <fgColor rgb="FFFFFFCC"/>
        <bgColor rgb="FF000000"/>
      </patternFill>
    </fill>
    <fill>
      <patternFill patternType="solid">
        <fgColor theme="0"/>
        <bgColor indexed="64"/>
      </patternFill>
    </fill>
    <fill>
      <patternFill patternType="solid">
        <fgColor theme="0"/>
        <bgColor rgb="FF000000"/>
      </patternFill>
    </fill>
    <fill>
      <patternFill patternType="solid">
        <fgColor theme="9"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indexed="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00468B"/>
        <bgColor indexed="64"/>
      </patternFill>
    </fill>
    <fill>
      <patternFill patternType="solid">
        <fgColor rgb="FF0073E6"/>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indexed="9"/>
        <bgColor indexed="64"/>
      </patternFill>
    </fill>
    <fill>
      <patternFill patternType="solid">
        <fgColor theme="7" tint="0.59999389629810485"/>
        <bgColor indexed="64"/>
      </patternFill>
    </fill>
  </fills>
  <borders count="16">
    <border>
      <left/>
      <right/>
      <top/>
      <bottom/>
      <diagonal/>
    </border>
    <border>
      <left style="hair">
        <color indexed="64"/>
      </left>
      <right style="hair">
        <color indexed="64"/>
      </right>
      <top/>
      <bottom/>
      <diagonal/>
    </border>
    <border>
      <left/>
      <right style="hair">
        <color indexed="64"/>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hair">
        <color indexed="64"/>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5">
    <xf numFmtId="0" fontId="0"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165" fontId="1" fillId="0" borderId="0" applyFont="0" applyFill="0" applyBorder="0" applyAlignment="0" applyProtection="0"/>
    <xf numFmtId="0" fontId="24" fillId="0" borderId="0" applyNumberFormat="0" applyFill="0" applyBorder="0" applyAlignment="0" applyProtection="0"/>
    <xf numFmtId="3" fontId="6" fillId="2" borderId="0">
      <alignment horizontal="center" vertical="top"/>
      <protection locked="0"/>
    </xf>
    <xf numFmtId="174" fontId="1" fillId="5" borderId="0">
      <alignment horizontal="center" vertical="top"/>
    </xf>
    <xf numFmtId="174" fontId="6" fillId="2" borderId="0">
      <alignment horizontal="center" vertical="top"/>
      <protection locked="0"/>
    </xf>
    <xf numFmtId="173" fontId="1" fillId="5" borderId="0">
      <alignment horizontal="center" vertical="top"/>
    </xf>
    <xf numFmtId="173" fontId="6" fillId="2" borderId="0">
      <alignment horizontal="center" vertical="top"/>
      <protection locked="0"/>
    </xf>
    <xf numFmtId="173" fontId="4" fillId="21" borderId="0">
      <alignment horizontal="center" vertical="top"/>
    </xf>
    <xf numFmtId="174" fontId="6" fillId="0" borderId="12">
      <alignment horizontal="center" vertical="center" wrapText="1"/>
    </xf>
    <xf numFmtId="49" fontId="6" fillId="2" borderId="0">
      <alignment horizontal="left" vertical="top"/>
      <protection locked="0"/>
    </xf>
  </cellStyleXfs>
  <cellXfs count="243">
    <xf numFmtId="0" fontId="0" fillId="0" borderId="0" xfId="0"/>
    <xf numFmtId="0" fontId="10" fillId="10" borderId="0" xfId="3" applyFont="1" applyFill="1" applyAlignment="1">
      <alignment horizontal="right" wrapText="1"/>
    </xf>
    <xf numFmtId="0" fontId="10" fillId="10" borderId="0" xfId="3" applyFont="1" applyFill="1"/>
    <xf numFmtId="0" fontId="10" fillId="0" borderId="0" xfId="3" applyFont="1"/>
    <xf numFmtId="0" fontId="10" fillId="10" borderId="0" xfId="3" applyFont="1" applyFill="1" applyAlignment="1">
      <alignment vertical="center" wrapText="1"/>
    </xf>
    <xf numFmtId="0" fontId="12" fillId="12" borderId="3" xfId="3" applyFont="1" applyFill="1" applyBorder="1" applyAlignment="1">
      <alignment vertical="center" wrapText="1"/>
    </xf>
    <xf numFmtId="0" fontId="12" fillId="12" borderId="3" xfId="3" applyFont="1" applyFill="1" applyBorder="1" applyAlignment="1">
      <alignment horizontal="center" vertical="center" wrapText="1"/>
    </xf>
    <xf numFmtId="0" fontId="12" fillId="12" borderId="3" xfId="3" applyFont="1" applyFill="1" applyBorder="1" applyAlignment="1">
      <alignment horizontal="center" vertical="center"/>
    </xf>
    <xf numFmtId="0" fontId="10" fillId="10" borderId="0" xfId="3" applyFont="1" applyFill="1" applyAlignment="1">
      <alignment vertical="center"/>
    </xf>
    <xf numFmtId="0" fontId="10" fillId="0" borderId="0" xfId="3" applyFont="1" applyAlignment="1">
      <alignment vertical="center"/>
    </xf>
    <xf numFmtId="0" fontId="10" fillId="13" borderId="3" xfId="3" applyFont="1" applyFill="1" applyBorder="1" applyAlignment="1">
      <alignment horizontal="center" vertical="center" wrapText="1"/>
    </xf>
    <xf numFmtId="0" fontId="13" fillId="13" borderId="3" xfId="3" applyFont="1" applyFill="1" applyBorder="1" applyAlignment="1">
      <alignment vertical="center" wrapText="1"/>
    </xf>
    <xf numFmtId="168" fontId="14" fillId="13" borderId="3" xfId="4" applyNumberFormat="1" applyFont="1" applyFill="1" applyBorder="1" applyAlignment="1">
      <alignment horizontal="right" vertical="center" wrapText="1"/>
    </xf>
    <xf numFmtId="169" fontId="13" fillId="13" borderId="3" xfId="4" applyNumberFormat="1" applyFont="1" applyFill="1" applyBorder="1" applyAlignment="1">
      <alignment vertical="center"/>
    </xf>
    <xf numFmtId="0" fontId="10" fillId="13" borderId="3" xfId="3" applyFont="1" applyFill="1" applyBorder="1" applyAlignment="1">
      <alignment vertical="center" wrapText="1"/>
    </xf>
    <xf numFmtId="0" fontId="10" fillId="14" borderId="0" xfId="3" applyFont="1" applyFill="1" applyAlignment="1">
      <alignment vertical="center"/>
    </xf>
    <xf numFmtId="0" fontId="10" fillId="12" borderId="3" xfId="3" applyFont="1" applyFill="1" applyBorder="1" applyAlignment="1">
      <alignment horizontal="center" vertical="center" wrapText="1"/>
    </xf>
    <xf numFmtId="0" fontId="10" fillId="12" borderId="3" xfId="3" applyFont="1" applyFill="1" applyBorder="1" applyAlignment="1">
      <alignment horizontal="left" vertical="center" wrapText="1"/>
    </xf>
    <xf numFmtId="168" fontId="14" fillId="12" borderId="3" xfId="4" applyNumberFormat="1" applyFont="1" applyFill="1" applyBorder="1" applyAlignment="1">
      <alignment horizontal="right" vertical="center" wrapText="1"/>
    </xf>
    <xf numFmtId="169" fontId="10" fillId="12" borderId="3" xfId="4" applyNumberFormat="1" applyFont="1" applyFill="1" applyBorder="1" applyAlignment="1">
      <alignment vertical="center"/>
    </xf>
    <xf numFmtId="0" fontId="12" fillId="12" borderId="5" xfId="3" applyFont="1" applyFill="1" applyBorder="1" applyAlignment="1">
      <alignment horizontal="center" vertical="center" wrapText="1"/>
    </xf>
    <xf numFmtId="0" fontId="10" fillId="15" borderId="3" xfId="3" applyFont="1" applyFill="1" applyBorder="1" applyAlignment="1">
      <alignment horizontal="center" vertical="center" wrapText="1"/>
    </xf>
    <xf numFmtId="0" fontId="10" fillId="15" borderId="3" xfId="3" applyFont="1" applyFill="1" applyBorder="1" applyAlignment="1">
      <alignment vertical="center" wrapText="1"/>
    </xf>
    <xf numFmtId="168" fontId="14" fillId="15" borderId="3" xfId="4" applyNumberFormat="1" applyFont="1" applyFill="1" applyBorder="1" applyAlignment="1">
      <alignment horizontal="right" vertical="center" wrapText="1"/>
    </xf>
    <xf numFmtId="169" fontId="10" fillId="15" borderId="3" xfId="4" applyNumberFormat="1" applyFont="1" applyFill="1" applyBorder="1" applyAlignment="1">
      <alignment vertical="center"/>
    </xf>
    <xf numFmtId="170" fontId="10" fillId="0" borderId="0" xfId="3" applyNumberFormat="1" applyFont="1" applyAlignment="1">
      <alignment vertical="center"/>
    </xf>
    <xf numFmtId="0" fontId="10" fillId="15" borderId="3" xfId="3" applyFont="1" applyFill="1" applyBorder="1" applyAlignment="1">
      <alignment horizontal="left" vertical="center" wrapText="1"/>
    </xf>
    <xf numFmtId="0" fontId="10" fillId="16" borderId="3" xfId="3" applyFont="1" applyFill="1" applyBorder="1" applyAlignment="1">
      <alignment horizontal="center" vertical="center" wrapText="1"/>
    </xf>
    <xf numFmtId="0" fontId="10" fillId="16" borderId="3" xfId="3" applyFont="1" applyFill="1" applyBorder="1" applyAlignment="1">
      <alignment vertical="center" wrapText="1"/>
    </xf>
    <xf numFmtId="168" fontId="14" fillId="16" borderId="3" xfId="4" applyNumberFormat="1" applyFont="1" applyFill="1" applyBorder="1" applyAlignment="1">
      <alignment horizontal="right" vertical="center" wrapText="1"/>
    </xf>
    <xf numFmtId="169" fontId="10" fillId="16" borderId="3" xfId="4" applyNumberFormat="1" applyFont="1" applyFill="1" applyBorder="1" applyAlignment="1">
      <alignment vertical="center"/>
    </xf>
    <xf numFmtId="0" fontId="13" fillId="16" borderId="3" xfId="3" applyFont="1" applyFill="1" applyBorder="1" applyAlignment="1">
      <alignment vertical="center" wrapText="1"/>
    </xf>
    <xf numFmtId="165" fontId="10" fillId="10" borderId="0" xfId="5" applyFont="1" applyFill="1" applyAlignment="1">
      <alignment vertical="center"/>
    </xf>
    <xf numFmtId="0" fontId="0" fillId="16" borderId="3" xfId="3" applyFont="1" applyFill="1" applyBorder="1" applyAlignment="1">
      <alignment horizontal="center" vertical="center" wrapText="1"/>
    </xf>
    <xf numFmtId="0" fontId="10" fillId="12" borderId="3" xfId="3" applyFont="1" applyFill="1" applyBorder="1" applyAlignment="1">
      <alignment vertical="center" wrapText="1"/>
    </xf>
    <xf numFmtId="0" fontId="12" fillId="15" borderId="8" xfId="3" applyFont="1" applyFill="1" applyBorder="1" applyAlignment="1">
      <alignment horizontal="center" vertical="center" wrapText="1"/>
    </xf>
    <xf numFmtId="0" fontId="10" fillId="17" borderId="3" xfId="3" applyFont="1" applyFill="1" applyBorder="1" applyAlignment="1">
      <alignment horizontal="center" vertical="center" wrapText="1"/>
    </xf>
    <xf numFmtId="0" fontId="10" fillId="17" borderId="3" xfId="3" applyFont="1" applyFill="1" applyBorder="1" applyAlignment="1">
      <alignment vertical="center" wrapText="1"/>
    </xf>
    <xf numFmtId="168" fontId="14" fillId="17" borderId="3" xfId="4" applyNumberFormat="1" applyFont="1" applyFill="1" applyBorder="1" applyAlignment="1">
      <alignment horizontal="right" vertical="center" wrapText="1"/>
    </xf>
    <xf numFmtId="169" fontId="10" fillId="17" borderId="3" xfId="4" applyNumberFormat="1" applyFont="1" applyFill="1" applyBorder="1" applyAlignment="1">
      <alignment vertical="center"/>
    </xf>
    <xf numFmtId="0" fontId="12" fillId="17" borderId="8" xfId="3" applyFont="1" applyFill="1" applyBorder="1" applyAlignment="1">
      <alignment horizontal="center" vertical="center" wrapText="1"/>
    </xf>
    <xf numFmtId="0" fontId="10" fillId="17" borderId="4" xfId="3" applyFont="1" applyFill="1" applyBorder="1" applyAlignment="1">
      <alignment horizontal="center" vertical="center" wrapText="1"/>
    </xf>
    <xf numFmtId="0" fontId="10" fillId="17" borderId="4" xfId="3" applyFont="1" applyFill="1" applyBorder="1" applyAlignment="1">
      <alignment vertical="center" wrapText="1"/>
    </xf>
    <xf numFmtId="169" fontId="10" fillId="17" borderId="4" xfId="4" applyNumberFormat="1" applyFont="1" applyFill="1" applyBorder="1" applyAlignment="1">
      <alignment vertical="center"/>
    </xf>
    <xf numFmtId="0" fontId="10" fillId="3" borderId="3" xfId="3" applyFont="1" applyFill="1" applyBorder="1" applyAlignment="1">
      <alignment horizontal="center" wrapText="1"/>
    </xf>
    <xf numFmtId="0" fontId="16" fillId="3" borderId="3" xfId="3" applyFont="1" applyFill="1" applyBorder="1" applyAlignment="1">
      <alignment horizontal="center" vertical="center" wrapText="1"/>
    </xf>
    <xf numFmtId="0" fontId="16" fillId="3" borderId="3" xfId="3" applyFont="1" applyFill="1" applyBorder="1" applyAlignment="1">
      <alignment vertical="center" wrapText="1"/>
    </xf>
    <xf numFmtId="168" fontId="14" fillId="3" borderId="3" xfId="3" applyNumberFormat="1" applyFont="1" applyFill="1" applyBorder="1" applyAlignment="1">
      <alignment wrapText="1"/>
    </xf>
    <xf numFmtId="169" fontId="10" fillId="3" borderId="3" xfId="3" applyNumberFormat="1" applyFont="1" applyFill="1" applyBorder="1"/>
    <xf numFmtId="0" fontId="1" fillId="14" borderId="0" xfId="3" applyFill="1"/>
    <xf numFmtId="0" fontId="1" fillId="0" borderId="0" xfId="3"/>
    <xf numFmtId="0" fontId="10" fillId="3" borderId="3" xfId="3" applyFont="1" applyFill="1" applyBorder="1" applyAlignment="1">
      <alignment wrapText="1"/>
    </xf>
    <xf numFmtId="169" fontId="1" fillId="3" borderId="3" xfId="3" applyNumberFormat="1" applyFill="1" applyBorder="1"/>
    <xf numFmtId="0" fontId="10" fillId="3" borderId="0" xfId="3" applyFont="1" applyFill="1" applyAlignment="1">
      <alignment horizontal="center" wrapText="1"/>
    </xf>
    <xf numFmtId="0" fontId="10" fillId="3" borderId="3" xfId="3" applyFont="1" applyFill="1" applyBorder="1" applyAlignment="1">
      <alignment horizontal="center" vertical="center" wrapText="1"/>
    </xf>
    <xf numFmtId="0" fontId="13" fillId="3" borderId="3" xfId="3" applyFont="1" applyFill="1" applyBorder="1" applyAlignment="1">
      <alignment wrapText="1"/>
    </xf>
    <xf numFmtId="0" fontId="10" fillId="0" borderId="0" xfId="3" applyFont="1" applyAlignment="1">
      <alignment wrapText="1"/>
    </xf>
    <xf numFmtId="171" fontId="10" fillId="0" borderId="0" xfId="3" applyNumberFormat="1" applyFont="1" applyAlignment="1">
      <alignment wrapText="1"/>
    </xf>
    <xf numFmtId="171" fontId="10" fillId="0" borderId="0" xfId="3" applyNumberFormat="1" applyFont="1"/>
    <xf numFmtId="0" fontId="10" fillId="0" borderId="0" xfId="3" applyFont="1" applyAlignment="1">
      <alignment vertical="center" wrapText="1"/>
    </xf>
    <xf numFmtId="0" fontId="10" fillId="0" borderId="0" xfId="3" applyFont="1" applyAlignment="1">
      <alignment horizontal="center" wrapText="1"/>
    </xf>
    <xf numFmtId="172" fontId="10" fillId="10" borderId="0" xfId="3" applyNumberFormat="1" applyFont="1" applyFill="1"/>
    <xf numFmtId="167" fontId="10" fillId="10" borderId="0" xfId="3" applyNumberFormat="1" applyFont="1" applyFill="1" applyAlignment="1">
      <alignment horizontal="left"/>
    </xf>
    <xf numFmtId="49" fontId="0" fillId="10" borderId="0" xfId="3" applyNumberFormat="1" applyFont="1" applyFill="1" applyAlignment="1">
      <alignment horizontal="left"/>
    </xf>
    <xf numFmtId="166" fontId="0" fillId="0" borderId="0" xfId="1" applyNumberFormat="1" applyFont="1" applyFill="1" applyAlignment="1" applyProtection="1">
      <alignment horizontal="right" indent="2"/>
    </xf>
    <xf numFmtId="0" fontId="4" fillId="0" borderId="0" xfId="0" applyFont="1"/>
    <xf numFmtId="165" fontId="0" fillId="0" borderId="0" xfId="0" applyNumberFormat="1"/>
    <xf numFmtId="166" fontId="0" fillId="0" borderId="0" xfId="1" applyNumberFormat="1" applyFont="1" applyFill="1" applyBorder="1" applyAlignment="1" applyProtection="1">
      <alignment horizontal="right" indent="2"/>
    </xf>
    <xf numFmtId="0" fontId="4" fillId="8" borderId="0" xfId="0" applyFont="1" applyFill="1"/>
    <xf numFmtId="0" fontId="0" fillId="10" borderId="0" xfId="0" applyFill="1"/>
    <xf numFmtId="0" fontId="4" fillId="10" borderId="0" xfId="0" applyFont="1" applyFill="1"/>
    <xf numFmtId="0" fontId="17" fillId="0" borderId="0" xfId="0" applyFont="1"/>
    <xf numFmtId="0" fontId="0" fillId="0" borderId="0" xfId="0" applyAlignment="1">
      <alignment horizontal="left"/>
    </xf>
    <xf numFmtId="0" fontId="0" fillId="0" borderId="0" xfId="0" applyAlignment="1">
      <alignment vertical="top" wrapText="1"/>
    </xf>
    <xf numFmtId="0" fontId="4" fillId="0" borderId="0" xfId="0" applyFont="1" applyAlignment="1">
      <alignment horizontal="center"/>
    </xf>
    <xf numFmtId="0" fontId="4" fillId="0" borderId="0" xfId="0" applyFont="1" applyAlignment="1">
      <alignment horizontal="center" vertical="top" wrapText="1"/>
    </xf>
    <xf numFmtId="0" fontId="3" fillId="0" borderId="0" xfId="0" applyFont="1" applyAlignment="1">
      <alignment horizontal="left"/>
    </xf>
    <xf numFmtId="166" fontId="3" fillId="4" borderId="0" xfId="0" applyNumberFormat="1" applyFont="1" applyFill="1" applyAlignment="1" applyProtection="1">
      <alignment horizontal="right" vertical="top"/>
      <protection locked="0"/>
    </xf>
    <xf numFmtId="166" fontId="0" fillId="0" borderId="0" xfId="0" applyNumberFormat="1"/>
    <xf numFmtId="166" fontId="19" fillId="4" borderId="0" xfId="0" applyNumberFormat="1" applyFont="1" applyFill="1" applyAlignment="1" applyProtection="1">
      <alignment horizontal="right" vertical="top" indent="2"/>
      <protection locked="0"/>
    </xf>
    <xf numFmtId="166" fontId="3" fillId="4" borderId="0" xfId="0" applyNumberFormat="1" applyFont="1" applyFill="1" applyAlignment="1" applyProtection="1">
      <alignment horizontal="right" vertical="top" indent="2"/>
      <protection locked="0"/>
    </xf>
    <xf numFmtId="0" fontId="20" fillId="0" borderId="0" xfId="0" applyFont="1" applyAlignment="1">
      <alignment horizontal="left" indent="2"/>
    </xf>
    <xf numFmtId="166" fontId="20" fillId="4" borderId="0" xfId="0" applyNumberFormat="1" applyFont="1" applyFill="1" applyAlignment="1" applyProtection="1">
      <alignment horizontal="right" vertical="top" indent="2"/>
      <protection locked="0"/>
    </xf>
    <xf numFmtId="0" fontId="0" fillId="0" borderId="0" xfId="0" applyAlignment="1">
      <alignment horizontal="left" vertical="center" indent="2"/>
    </xf>
    <xf numFmtId="0" fontId="0" fillId="0" borderId="0" xfId="0" applyAlignment="1">
      <alignment horizontal="left" vertical="center"/>
    </xf>
    <xf numFmtId="166" fontId="18" fillId="0" borderId="0" xfId="1" applyNumberFormat="1" applyFont="1" applyFill="1" applyBorder="1" applyAlignment="1" applyProtection="1">
      <alignment horizontal="center"/>
    </xf>
    <xf numFmtId="166" fontId="18" fillId="0" borderId="0" xfId="1" quotePrefix="1" applyNumberFormat="1" applyFont="1" applyFill="1" applyBorder="1" applyAlignment="1" applyProtection="1">
      <alignment horizontal="center"/>
    </xf>
    <xf numFmtId="166" fontId="4" fillId="0" borderId="0" xfId="1" applyNumberFormat="1" applyFont="1" applyFill="1" applyBorder="1" applyAlignment="1" applyProtection="1">
      <alignment horizontal="right" indent="2"/>
    </xf>
    <xf numFmtId="0" fontId="4" fillId="0" borderId="0" xfId="0" applyFont="1" applyAlignment="1">
      <alignment horizontal="left" indent="1"/>
    </xf>
    <xf numFmtId="166" fontId="0" fillId="5" borderId="0" xfId="1" applyNumberFormat="1" applyFont="1" applyFill="1" applyBorder="1" applyAlignment="1" applyProtection="1">
      <alignment horizontal="right" indent="2"/>
    </xf>
    <xf numFmtId="0" fontId="0" fillId="0" borderId="0" xfId="0" applyAlignment="1">
      <alignment horizontal="left" indent="1"/>
    </xf>
    <xf numFmtId="0" fontId="0" fillId="0" borderId="0" xfId="0" applyAlignment="1">
      <alignment horizontal="left" indent="3"/>
    </xf>
    <xf numFmtId="0" fontId="21" fillId="0" borderId="0" xfId="0" applyFont="1" applyAlignment="1">
      <alignment horizontal="left"/>
    </xf>
    <xf numFmtId="0" fontId="21" fillId="0" borderId="0" xfId="0" applyFont="1" applyAlignment="1">
      <alignment horizontal="left" indent="6"/>
    </xf>
    <xf numFmtId="0" fontId="0" fillId="0" borderId="0" xfId="0" applyAlignment="1">
      <alignment horizontal="left" indent="2"/>
    </xf>
    <xf numFmtId="0" fontId="21" fillId="0" borderId="0" xfId="0" applyFont="1" applyAlignment="1">
      <alignment horizontal="center"/>
    </xf>
    <xf numFmtId="166" fontId="19" fillId="6" borderId="0" xfId="0" applyNumberFormat="1" applyFont="1" applyFill="1" applyAlignment="1" applyProtection="1">
      <alignment horizontal="right" vertical="top" indent="2"/>
      <protection locked="0"/>
    </xf>
    <xf numFmtId="166" fontId="19" fillId="7" borderId="0" xfId="0" applyNumberFormat="1" applyFont="1" applyFill="1" applyAlignment="1" applyProtection="1">
      <alignment horizontal="right" vertical="top" indent="2"/>
      <protection locked="0"/>
    </xf>
    <xf numFmtId="166" fontId="6" fillId="0" borderId="0" xfId="1" applyNumberFormat="1" applyFont="1" applyFill="1" applyBorder="1" applyAlignment="1" applyProtection="1">
      <alignment horizontal="right" vertical="top" indent="2"/>
      <protection locked="0"/>
    </xf>
    <xf numFmtId="0" fontId="6" fillId="0" borderId="0" xfId="0" applyFont="1" applyAlignment="1">
      <alignment horizontal="left" wrapText="1" indent="2"/>
    </xf>
    <xf numFmtId="0" fontId="6" fillId="0" borderId="0" xfId="0" applyFont="1" applyAlignment="1">
      <alignment horizontal="left" indent="2"/>
    </xf>
    <xf numFmtId="166" fontId="19" fillId="0" borderId="0" xfId="0" applyNumberFormat="1" applyFont="1" applyAlignment="1" applyProtection="1">
      <alignment horizontal="right" vertical="top" indent="2"/>
      <protection locked="0"/>
    </xf>
    <xf numFmtId="0" fontId="4" fillId="8" borderId="0" xfId="0" applyFont="1" applyFill="1" applyAlignment="1">
      <alignment horizontal="left" indent="1"/>
    </xf>
    <xf numFmtId="0" fontId="21" fillId="8" borderId="0" xfId="0" applyFont="1" applyFill="1" applyAlignment="1">
      <alignment horizontal="left"/>
    </xf>
    <xf numFmtId="166" fontId="0" fillId="8" borderId="0" xfId="1" applyNumberFormat="1" applyFont="1" applyFill="1" applyBorder="1" applyAlignment="1" applyProtection="1">
      <alignment horizontal="right" indent="2"/>
    </xf>
    <xf numFmtId="0" fontId="6" fillId="0" borderId="0" xfId="0" applyFont="1" applyAlignment="1">
      <alignment horizontal="left" indent="3"/>
    </xf>
    <xf numFmtId="0" fontId="0" fillId="0" borderId="0" xfId="0" applyAlignment="1">
      <alignment horizontal="center"/>
    </xf>
    <xf numFmtId="0" fontId="22" fillId="0" borderId="0" xfId="0" applyFont="1" applyAlignment="1">
      <alignment horizontal="left"/>
    </xf>
    <xf numFmtId="0" fontId="0" fillId="8" borderId="0" xfId="0" applyFill="1" applyAlignment="1">
      <alignment horizontal="left"/>
    </xf>
    <xf numFmtId="166" fontId="19" fillId="9" borderId="0" xfId="0" applyNumberFormat="1" applyFont="1" applyFill="1" applyAlignment="1" applyProtection="1">
      <alignment horizontal="right" vertical="top" indent="2"/>
      <protection locked="0"/>
    </xf>
    <xf numFmtId="0" fontId="3" fillId="10" borderId="0" xfId="0" applyFont="1" applyFill="1" applyAlignment="1">
      <alignment horizontal="left" indent="3"/>
    </xf>
    <xf numFmtId="0" fontId="0" fillId="10" borderId="0" xfId="0" applyFill="1" applyAlignment="1">
      <alignment horizontal="center"/>
    </xf>
    <xf numFmtId="166" fontId="19" fillId="11" borderId="0" xfId="0" applyNumberFormat="1" applyFont="1" applyFill="1" applyAlignment="1" applyProtection="1">
      <alignment horizontal="right" vertical="top" indent="2"/>
      <protection locked="0"/>
    </xf>
    <xf numFmtId="0" fontId="22" fillId="0" borderId="0" xfId="0" applyFont="1" applyAlignment="1">
      <alignment horizontal="center"/>
    </xf>
    <xf numFmtId="0" fontId="6" fillId="0" borderId="0" xfId="0" applyFont="1" applyAlignment="1">
      <alignment horizontal="center"/>
    </xf>
    <xf numFmtId="0" fontId="4" fillId="0" borderId="0" xfId="0" applyFont="1" applyAlignment="1">
      <alignment horizontal="center" vertical="center"/>
    </xf>
    <xf numFmtId="0" fontId="0" fillId="0" borderId="0" xfId="0" applyAlignment="1">
      <alignment horizontal="center" vertical="center"/>
    </xf>
    <xf numFmtId="0" fontId="2" fillId="18" borderId="0" xfId="0" applyFont="1" applyFill="1" applyAlignment="1">
      <alignment horizontal="centerContinuous"/>
    </xf>
    <xf numFmtId="0" fontId="5" fillId="18" borderId="0" xfId="0" applyFont="1" applyFill="1" applyAlignment="1">
      <alignment horizontal="centerContinuous"/>
    </xf>
    <xf numFmtId="0" fontId="5" fillId="18" borderId="0" xfId="0" applyFont="1" applyFill="1" applyAlignment="1">
      <alignment horizontal="left"/>
    </xf>
    <xf numFmtId="0" fontId="2" fillId="20" borderId="10" xfId="0" applyFont="1" applyFill="1" applyBorder="1" applyAlignment="1">
      <alignment horizontal="center"/>
    </xf>
    <xf numFmtId="0" fontId="2" fillId="20" borderId="0" xfId="0" applyFont="1" applyFill="1" applyAlignment="1">
      <alignment horizontal="center"/>
    </xf>
    <xf numFmtId="0" fontId="2" fillId="18" borderId="0" xfId="0" applyFont="1" applyFill="1" applyAlignment="1">
      <alignment horizontal="left"/>
    </xf>
    <xf numFmtId="0" fontId="2" fillId="18" borderId="0" xfId="0" applyFont="1" applyFill="1"/>
    <xf numFmtId="0" fontId="2" fillId="18" borderId="0" xfId="0" applyFont="1" applyFill="1" applyAlignment="1">
      <alignment horizontal="center" vertical="center"/>
    </xf>
    <xf numFmtId="166" fontId="4" fillId="0" borderId="2" xfId="1" applyNumberFormat="1" applyFont="1" applyFill="1" applyBorder="1" applyAlignment="1" applyProtection="1">
      <alignment horizontal="center" vertical="center"/>
    </xf>
    <xf numFmtId="0" fontId="2" fillId="18" borderId="0" xfId="0" applyFont="1" applyFill="1" applyAlignment="1">
      <alignment horizontal="centerContinuous" vertical="center"/>
    </xf>
    <xf numFmtId="0" fontId="2" fillId="19" borderId="0" xfId="0" applyFont="1" applyFill="1" applyAlignment="1">
      <alignment horizontal="center" vertical="center"/>
    </xf>
    <xf numFmtId="0" fontId="2" fillId="19" borderId="0" xfId="0" applyFont="1" applyFill="1" applyAlignment="1">
      <alignment horizontal="center" vertical="center" wrapText="1"/>
    </xf>
    <xf numFmtId="0" fontId="2" fillId="0" borderId="0" xfId="0" applyFont="1" applyAlignment="1">
      <alignment horizontal="center" vertical="center"/>
    </xf>
    <xf numFmtId="0" fontId="2" fillId="19" borderId="1" xfId="0" applyFont="1" applyFill="1" applyBorder="1" applyAlignment="1">
      <alignment horizontal="center" vertical="center"/>
    </xf>
    <xf numFmtId="0" fontId="2" fillId="20" borderId="10" xfId="0" applyFont="1" applyFill="1" applyBorder="1" applyAlignment="1">
      <alignment horizontal="left"/>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wrapText="1"/>
    </xf>
    <xf numFmtId="0" fontId="2" fillId="20" borderId="0" xfId="0" applyFont="1" applyFill="1" applyAlignment="1">
      <alignment horizontal="left"/>
    </xf>
    <xf numFmtId="0" fontId="4" fillId="21" borderId="0" xfId="0" applyFont="1" applyFill="1" applyAlignment="1">
      <alignment horizontal="left" vertical="top"/>
    </xf>
    <xf numFmtId="0" fontId="2" fillId="18" borderId="0" xfId="0" applyFont="1" applyFill="1" applyAlignment="1">
      <alignment horizontal="centerContinuous" vertical="top"/>
    </xf>
    <xf numFmtId="0" fontId="0" fillId="0" borderId="0" xfId="0" applyAlignment="1">
      <alignment vertical="top"/>
    </xf>
    <xf numFmtId="0" fontId="4" fillId="21" borderId="0" xfId="0" applyFont="1" applyFill="1" applyAlignment="1">
      <alignment vertical="top"/>
    </xf>
    <xf numFmtId="170" fontId="0" fillId="0" borderId="0" xfId="1" applyNumberFormat="1" applyFont="1"/>
    <xf numFmtId="0" fontId="4" fillId="0" borderId="0" xfId="0" applyFont="1" applyAlignment="1">
      <alignment vertical="top" wrapText="1"/>
    </xf>
    <xf numFmtId="164" fontId="0" fillId="0" borderId="0" xfId="0" applyNumberFormat="1" applyAlignment="1">
      <alignment horizontal="center" vertical="center"/>
    </xf>
    <xf numFmtId="164" fontId="4" fillId="21" borderId="0" xfId="0" applyNumberFormat="1" applyFont="1" applyFill="1" applyAlignment="1">
      <alignment horizontal="center" vertical="top"/>
    </xf>
    <xf numFmtId="0" fontId="0" fillId="0" borderId="11" xfId="0" applyBorder="1" applyAlignment="1">
      <alignment horizontal="left" vertical="top"/>
    </xf>
    <xf numFmtId="0" fontId="0" fillId="0" borderId="11" xfId="0" applyBorder="1" applyAlignment="1">
      <alignment vertical="top"/>
    </xf>
    <xf numFmtId="0" fontId="0" fillId="0" borderId="11" xfId="0" applyBorder="1" applyAlignment="1">
      <alignment horizontal="center" vertical="top"/>
    </xf>
    <xf numFmtId="0" fontId="0" fillId="0" borderId="11" xfId="0" applyBorder="1" applyAlignment="1">
      <alignment horizontal="center" vertical="center"/>
    </xf>
    <xf numFmtId="0" fontId="4" fillId="0" borderId="0" xfId="0" applyFont="1" applyAlignment="1">
      <alignment horizontal="left" vertical="top"/>
    </xf>
    <xf numFmtId="0" fontId="23" fillId="18" borderId="0" xfId="0" applyFont="1" applyFill="1" applyAlignment="1">
      <alignment horizontal="centerContinuous" vertical="center"/>
    </xf>
    <xf numFmtId="0" fontId="2" fillId="19" borderId="2" xfId="0" applyFont="1" applyFill="1" applyBorder="1" applyAlignment="1">
      <alignment horizontal="center" vertical="center"/>
    </xf>
    <xf numFmtId="0" fontId="2" fillId="0" borderId="0" xfId="0" applyFont="1" applyAlignment="1">
      <alignment horizontal="center"/>
    </xf>
    <xf numFmtId="0" fontId="2" fillId="0" borderId="10" xfId="0" applyFont="1" applyBorder="1" applyAlignment="1">
      <alignment horizontal="center"/>
    </xf>
    <xf numFmtId="0" fontId="23" fillId="0" borderId="0" xfId="0" applyFont="1" applyAlignment="1">
      <alignment horizontal="centerContinuous" vertical="center"/>
    </xf>
    <xf numFmtId="0" fontId="5" fillId="0" borderId="0" xfId="0" applyFont="1"/>
    <xf numFmtId="3" fontId="6" fillId="2" borderId="0" xfId="2" applyNumberFormat="1" applyFont="1" applyFill="1" applyBorder="1" applyAlignment="1" applyProtection="1">
      <alignment horizontal="center" vertical="top"/>
      <protection locked="0"/>
    </xf>
    <xf numFmtId="3" fontId="6" fillId="2" borderId="0" xfId="7">
      <alignment horizontal="center" vertical="top"/>
      <protection locked="0"/>
    </xf>
    <xf numFmtId="174" fontId="1" fillId="5" borderId="0" xfId="8">
      <alignment horizontal="center" vertical="top"/>
    </xf>
    <xf numFmtId="0" fontId="4" fillId="21" borderId="0" xfId="0" applyFont="1" applyFill="1" applyAlignment="1">
      <alignment horizontal="left" vertical="top" wrapText="1"/>
    </xf>
    <xf numFmtId="0" fontId="2" fillId="19" borderId="1" xfId="0" applyFont="1" applyFill="1" applyBorder="1" applyAlignment="1">
      <alignment horizontal="center" vertical="center" wrapText="1"/>
    </xf>
    <xf numFmtId="173" fontId="1" fillId="5" borderId="0" xfId="10">
      <alignment horizontal="center" vertical="top"/>
    </xf>
    <xf numFmtId="174" fontId="6" fillId="2" borderId="0" xfId="9">
      <alignment horizontal="center" vertical="top"/>
      <protection locked="0"/>
    </xf>
    <xf numFmtId="174" fontId="4" fillId="5" borderId="0" xfId="8" applyFont="1">
      <alignment horizontal="center" vertical="top"/>
    </xf>
    <xf numFmtId="173" fontId="4" fillId="5" borderId="0" xfId="10" applyFont="1">
      <alignment horizontal="center" vertical="top"/>
    </xf>
    <xf numFmtId="0" fontId="25" fillId="0" borderId="0" xfId="0" applyFont="1"/>
    <xf numFmtId="0" fontId="26" fillId="0" borderId="0" xfId="6" applyFont="1"/>
    <xf numFmtId="0" fontId="6" fillId="0" borderId="0" xfId="0" applyFont="1"/>
    <xf numFmtId="0" fontId="27" fillId="0" borderId="0" xfId="0" applyFont="1" applyAlignment="1">
      <alignment horizontal="left" vertical="center"/>
    </xf>
    <xf numFmtId="0" fontId="28" fillId="0" borderId="0" xfId="0" applyFont="1"/>
    <xf numFmtId="0" fontId="29" fillId="0" borderId="0" xfId="0" applyFont="1"/>
    <xf numFmtId="0" fontId="30" fillId="0" borderId="0" xfId="0" applyFont="1" applyAlignment="1">
      <alignment horizontal="justify" vertical="center"/>
    </xf>
    <xf numFmtId="0" fontId="0" fillId="0" borderId="0" xfId="0" applyAlignment="1">
      <alignment wrapText="1"/>
    </xf>
    <xf numFmtId="0" fontId="0" fillId="22" borderId="0" xfId="0" applyFill="1"/>
    <xf numFmtId="0" fontId="35" fillId="22" borderId="0" xfId="0" applyFont="1" applyFill="1" applyAlignment="1">
      <alignment horizontal="center"/>
    </xf>
    <xf numFmtId="0" fontId="36" fillId="0" borderId="0" xfId="0" applyFont="1" applyAlignment="1">
      <alignment horizontal="right" vertical="center" readingOrder="1"/>
    </xf>
    <xf numFmtId="0" fontId="37" fillId="0" borderId="0" xfId="0" applyFont="1" applyAlignment="1">
      <alignment vertical="center" wrapText="1"/>
    </xf>
    <xf numFmtId="0" fontId="38" fillId="0" borderId="0" xfId="0" applyFont="1" applyAlignment="1">
      <alignment horizontal="center"/>
    </xf>
    <xf numFmtId="0" fontId="39" fillId="0" borderId="0" xfId="0" applyFont="1" applyAlignment="1">
      <alignment horizontal="center"/>
    </xf>
    <xf numFmtId="49" fontId="6" fillId="22" borderId="0" xfId="0" applyNumberFormat="1" applyFont="1" applyFill="1" applyAlignment="1">
      <alignment horizontal="center"/>
    </xf>
    <xf numFmtId="0" fontId="40" fillId="22" borderId="0" xfId="0" applyFont="1" applyFill="1" applyAlignment="1">
      <alignment vertical="top" wrapText="1"/>
    </xf>
    <xf numFmtId="0" fontId="4" fillId="0" borderId="0" xfId="0" applyFont="1" applyAlignment="1">
      <alignment horizontal="justify" vertical="center" wrapText="1"/>
    </xf>
    <xf numFmtId="0" fontId="41" fillId="22" borderId="0" xfId="0" applyFont="1" applyFill="1" applyAlignment="1">
      <alignment horizontal="left" vertical="top"/>
    </xf>
    <xf numFmtId="0" fontId="42" fillId="22" borderId="0" xfId="0" applyFont="1" applyFill="1" applyAlignment="1">
      <alignment horizontal="left" vertical="top"/>
    </xf>
    <xf numFmtId="0" fontId="43" fillId="0" borderId="0" xfId="0" applyFont="1" applyAlignment="1">
      <alignment horizontal="left" vertical="center" wrapText="1"/>
    </xf>
    <xf numFmtId="0" fontId="44" fillId="0" borderId="0" xfId="0" applyFont="1" applyAlignment="1">
      <alignment vertical="center" wrapText="1"/>
    </xf>
    <xf numFmtId="0" fontId="24" fillId="0" borderId="0" xfId="6" applyAlignment="1">
      <alignment vertical="center" wrapText="1"/>
    </xf>
    <xf numFmtId="0" fontId="43" fillId="0" borderId="0" xfId="0" applyFont="1" applyAlignment="1">
      <alignment horizontal="justify" vertical="center" wrapText="1"/>
    </xf>
    <xf numFmtId="173" fontId="6" fillId="2" borderId="0" xfId="11">
      <alignment horizontal="center" vertical="top"/>
      <protection locked="0"/>
    </xf>
    <xf numFmtId="0" fontId="6" fillId="2" borderId="0" xfId="2" applyNumberFormat="1" applyFont="1" applyFill="1" applyBorder="1" applyAlignment="1" applyProtection="1">
      <alignment horizontal="center" vertical="top"/>
      <protection locked="0"/>
    </xf>
    <xf numFmtId="0" fontId="45" fillId="0" borderId="0" xfId="0" applyFont="1" applyAlignment="1">
      <alignment vertical="top" wrapText="1"/>
    </xf>
    <xf numFmtId="0" fontId="4" fillId="23" borderId="0" xfId="0" applyFont="1" applyFill="1"/>
    <xf numFmtId="174" fontId="4" fillId="23" borderId="0" xfId="8" applyFont="1" applyFill="1">
      <alignment horizontal="center" vertical="top"/>
    </xf>
    <xf numFmtId="0" fontId="4" fillId="21" borderId="0" xfId="0" applyFont="1" applyFill="1"/>
    <xf numFmtId="174" fontId="4" fillId="21" borderId="0" xfId="8" applyFont="1" applyFill="1">
      <alignment horizontal="center" vertical="top"/>
    </xf>
    <xf numFmtId="173" fontId="4" fillId="21" borderId="0" xfId="10" applyFont="1" applyFill="1">
      <alignment horizontal="center" vertical="top"/>
    </xf>
    <xf numFmtId="0" fontId="45" fillId="18" borderId="0" xfId="0" applyFont="1" applyFill="1" applyAlignment="1">
      <alignment horizontal="centerContinuous" vertical="center"/>
    </xf>
    <xf numFmtId="173" fontId="4" fillId="21" borderId="0" xfId="12">
      <alignment horizontal="center" vertical="top"/>
    </xf>
    <xf numFmtId="1" fontId="6" fillId="2" borderId="0" xfId="2" applyNumberFormat="1" applyFont="1" applyFill="1" applyBorder="1" applyAlignment="1" applyProtection="1">
      <alignment horizontal="right" vertical="top" indent="2"/>
      <protection locked="0"/>
    </xf>
    <xf numFmtId="9" fontId="6" fillId="2" borderId="0" xfId="2" applyFont="1" applyFill="1" applyBorder="1" applyAlignment="1" applyProtection="1">
      <alignment horizontal="right" vertical="top" indent="2"/>
      <protection locked="0"/>
    </xf>
    <xf numFmtId="0" fontId="0" fillId="0" borderId="13" xfId="0" applyBorder="1" applyAlignment="1">
      <alignment wrapText="1"/>
    </xf>
    <xf numFmtId="0" fontId="0" fillId="0" borderId="14" xfId="0" applyBorder="1"/>
    <xf numFmtId="0" fontId="46" fillId="0" borderId="15" xfId="0" applyFont="1" applyBorder="1"/>
    <xf numFmtId="0" fontId="0" fillId="0" borderId="15" xfId="0" applyBorder="1" applyAlignment="1">
      <alignment wrapText="1"/>
    </xf>
    <xf numFmtId="0" fontId="0" fillId="0" borderId="13" xfId="0" applyBorder="1"/>
    <xf numFmtId="0" fontId="0" fillId="0" borderId="15" xfId="0" applyBorder="1"/>
    <xf numFmtId="0" fontId="2" fillId="18" borderId="0" xfId="0" applyFont="1" applyFill="1" applyAlignment="1">
      <alignment horizontal="center"/>
    </xf>
    <xf numFmtId="0" fontId="24" fillId="0" borderId="7" xfId="6" applyBorder="1" applyAlignment="1">
      <alignment horizontal="center" vertical="center"/>
    </xf>
    <xf numFmtId="0" fontId="24" fillId="0" borderId="8" xfId="6" applyBorder="1" applyAlignment="1">
      <alignment horizontal="center"/>
    </xf>
    <xf numFmtId="0" fontId="0" fillId="0" borderId="9" xfId="0" applyBorder="1" applyAlignment="1">
      <alignment horizontal="center"/>
    </xf>
    <xf numFmtId="0" fontId="24" fillId="0" borderId="7" xfId="6" applyBorder="1" applyAlignment="1">
      <alignment horizontal="center"/>
    </xf>
    <xf numFmtId="0" fontId="24" fillId="0" borderId="9" xfId="6" applyBorder="1" applyAlignment="1">
      <alignment horizontal="center"/>
    </xf>
    <xf numFmtId="0" fontId="0" fillId="0" borderId="7" xfId="0" applyBorder="1" applyAlignment="1">
      <alignment horizontal="center"/>
    </xf>
    <xf numFmtId="173" fontId="17" fillId="23" borderId="0" xfId="11" applyFont="1" applyFill="1">
      <alignment horizontal="center" vertical="top"/>
      <protection locked="0"/>
    </xf>
    <xf numFmtId="49" fontId="6" fillId="2" borderId="0" xfId="14">
      <alignment horizontal="left" vertical="top"/>
      <protection locked="0"/>
    </xf>
    <xf numFmtId="0" fontId="15" fillId="3" borderId="4" xfId="3" applyFont="1" applyFill="1" applyBorder="1" applyAlignment="1">
      <alignment horizontal="center" vertical="center" wrapText="1"/>
    </xf>
    <xf numFmtId="0" fontId="15" fillId="3" borderId="5" xfId="3" applyFont="1" applyFill="1" applyBorder="1" applyAlignment="1">
      <alignment horizontal="center" vertical="center" wrapText="1"/>
    </xf>
    <xf numFmtId="0" fontId="15" fillId="3" borderId="6" xfId="3" applyFont="1" applyFill="1" applyBorder="1" applyAlignment="1">
      <alignment horizontal="center" vertical="center" wrapText="1"/>
    </xf>
    <xf numFmtId="0" fontId="9" fillId="10" borderId="0" xfId="3" applyFont="1" applyFill="1" applyAlignment="1">
      <alignment horizontal="center" vertical="center" wrapText="1"/>
    </xf>
    <xf numFmtId="0" fontId="11" fillId="10" borderId="0" xfId="3" applyFont="1" applyFill="1" applyAlignment="1">
      <alignment horizontal="center" vertical="center" wrapText="1"/>
    </xf>
    <xf numFmtId="0" fontId="12" fillId="13" borderId="4" xfId="3" applyFont="1" applyFill="1" applyBorder="1" applyAlignment="1">
      <alignment horizontal="center" vertical="center" wrapText="1"/>
    </xf>
    <xf numFmtId="0" fontId="12" fillId="13" borderId="5" xfId="3" applyFont="1" applyFill="1" applyBorder="1" applyAlignment="1">
      <alignment horizontal="center" vertical="center" wrapText="1"/>
    </xf>
    <xf numFmtId="0" fontId="12" fillId="13" borderId="6" xfId="3" applyFont="1" applyFill="1" applyBorder="1" applyAlignment="1">
      <alignment horizontal="center" vertical="center" wrapText="1"/>
    </xf>
    <xf numFmtId="0" fontId="12" fillId="12" borderId="4" xfId="3" applyFont="1" applyFill="1" applyBorder="1" applyAlignment="1">
      <alignment horizontal="center" vertical="center" wrapText="1"/>
    </xf>
    <xf numFmtId="0" fontId="12" fillId="12" borderId="5" xfId="3" applyFont="1" applyFill="1" applyBorder="1" applyAlignment="1">
      <alignment horizontal="center" vertical="center" wrapText="1"/>
    </xf>
    <xf numFmtId="0" fontId="12" fillId="12" borderId="6" xfId="3" applyFont="1" applyFill="1" applyBorder="1" applyAlignment="1">
      <alignment horizontal="center" vertical="center" wrapText="1"/>
    </xf>
    <xf numFmtId="0" fontId="12" fillId="15" borderId="5" xfId="3" applyFont="1" applyFill="1" applyBorder="1" applyAlignment="1">
      <alignment horizontal="center" vertical="center" wrapText="1"/>
    </xf>
    <xf numFmtId="0" fontId="12" fillId="15" borderId="6" xfId="3" applyFont="1" applyFill="1" applyBorder="1" applyAlignment="1">
      <alignment horizontal="center" vertical="center" wrapText="1"/>
    </xf>
    <xf numFmtId="0" fontId="12" fillId="16" borderId="4" xfId="3" applyFont="1" applyFill="1" applyBorder="1" applyAlignment="1">
      <alignment horizontal="center" vertical="center" wrapText="1"/>
    </xf>
    <xf numFmtId="0" fontId="12" fillId="16" borderId="5" xfId="3" applyFont="1" applyFill="1" applyBorder="1" applyAlignment="1">
      <alignment horizontal="center" vertical="center" wrapText="1"/>
    </xf>
    <xf numFmtId="0" fontId="12" fillId="16" borderId="6" xfId="3" applyFont="1" applyFill="1" applyBorder="1" applyAlignment="1">
      <alignment horizontal="center" vertical="center" wrapText="1"/>
    </xf>
    <xf numFmtId="0" fontId="12" fillId="15" borderId="7" xfId="3" applyFont="1" applyFill="1" applyBorder="1" applyAlignment="1">
      <alignment horizontal="center" vertical="center" wrapText="1"/>
    </xf>
    <xf numFmtId="0" fontId="12" fillId="15" borderId="8" xfId="3" applyFont="1" applyFill="1" applyBorder="1" applyAlignment="1">
      <alignment horizontal="center" vertical="center" wrapText="1"/>
    </xf>
    <xf numFmtId="0" fontId="12" fillId="15" borderId="9" xfId="3" applyFont="1" applyFill="1" applyBorder="1" applyAlignment="1">
      <alignment horizontal="center" vertical="center" wrapText="1"/>
    </xf>
    <xf numFmtId="0" fontId="12" fillId="17" borderId="7" xfId="3" applyFont="1" applyFill="1" applyBorder="1" applyAlignment="1">
      <alignment horizontal="center" vertical="center" wrapText="1"/>
    </xf>
    <xf numFmtId="0" fontId="12" fillId="17" borderId="8" xfId="3" applyFont="1" applyFill="1" applyBorder="1" applyAlignment="1">
      <alignment horizontal="center" vertical="center" wrapText="1"/>
    </xf>
    <xf numFmtId="0" fontId="34" fillId="22" borderId="0" xfId="0" applyFont="1" applyFill="1"/>
    <xf numFmtId="0" fontId="0" fillId="22" borderId="0" xfId="0" applyFill="1"/>
    <xf numFmtId="0" fontId="17" fillId="22" borderId="0" xfId="0" applyFont="1" applyFill="1" applyAlignment="1">
      <alignment horizontal="left" vertical="top" wrapText="1"/>
    </xf>
    <xf numFmtId="0" fontId="43" fillId="0" borderId="0" xfId="0" applyFont="1" applyAlignment="1">
      <alignment horizontal="center" vertical="top" wrapText="1"/>
    </xf>
    <xf numFmtId="0" fontId="31" fillId="16" borderId="0" xfId="0" applyFont="1" applyFill="1" applyAlignment="1">
      <alignment horizontal="left" vertical="top" wrapText="1"/>
    </xf>
    <xf numFmtId="0" fontId="32" fillId="5" borderId="0" xfId="0" applyFont="1" applyFill="1" applyAlignment="1">
      <alignment horizontal="left" vertical="top" wrapText="1"/>
    </xf>
    <xf numFmtId="0" fontId="33" fillId="0" borderId="0" xfId="0" applyFont="1" applyAlignment="1">
      <alignment horizontal="left" wrapText="1"/>
    </xf>
    <xf numFmtId="0" fontId="4" fillId="0" borderId="0" xfId="0" applyFont="1" applyAlignment="1">
      <alignment horizontal="left" vertical="top" wrapText="1"/>
    </xf>
  </cellXfs>
  <cellStyles count="15">
    <cellStyle name="Comma" xfId="1" builtinId="3"/>
    <cellStyle name="Comma 2" xfId="5" xr:uid="{60971978-08CA-440C-9844-D8F328592993}"/>
    <cellStyle name="Currency 2" xfId="4" xr:uid="{8D7205DD-23D3-45BD-ABC5-10E85CCCAD32}"/>
    <cellStyle name="Data - Input" xfId="7" xr:uid="{A79449C7-7FB8-41B8-A19C-D7E9D37E04B9}"/>
    <cellStyle name="Hyperlink" xfId="6" builtinId="8"/>
    <cellStyle name="KES - Calc" xfId="10" xr:uid="{4BE3121A-ED0E-4378-A44F-69B11B595AF5}"/>
    <cellStyle name="KES - Input" xfId="11" xr:uid="{1987AFAC-720E-4E20-B734-33E75620A2B1}"/>
    <cellStyle name="KES - total" xfId="12" xr:uid="{5E3C88FF-FBC8-4DD2-8059-E6461BFA9FCE}"/>
    <cellStyle name="Normal" xfId="0" builtinId="0"/>
    <cellStyle name="Normal 2" xfId="3" xr:uid="{C7DD4185-41C8-483A-82B1-34CA103BD147}"/>
    <cellStyle name="Percent" xfId="2" builtinId="5"/>
    <cellStyle name="Text - Input" xfId="14" xr:uid="{B8C905B4-3491-4B0F-99A0-0D32D9706208}"/>
    <cellStyle name="USD" xfId="13" xr:uid="{43B8676C-9AFB-48F7-83EF-5DD26E42D60B}"/>
    <cellStyle name="USD - Calc" xfId="8" xr:uid="{04410F1B-BB98-4782-9C84-495D7D06FA3A}"/>
    <cellStyle name="USD - Input" xfId="9" xr:uid="{3CC0C3DE-2186-413E-B20B-2874D78B0931}"/>
  </cellStyles>
  <dxfs count="0"/>
  <tableStyles count="0" defaultTableStyle="TableStyleMedium2" defaultPivotStyle="PivotStyleLight16"/>
  <colors>
    <mruColors>
      <color rgb="FFEE8550"/>
      <color rgb="FF00468B"/>
      <color rgb="FF2190FF"/>
      <color rgb="FF5DAEFF"/>
      <color rgb="FF83E28E"/>
      <color rgb="FF007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179293</xdr:colOff>
      <xdr:row>12</xdr:row>
      <xdr:rowOff>107576</xdr:rowOff>
    </xdr:from>
    <xdr:to>
      <xdr:col>13</xdr:col>
      <xdr:colOff>307495</xdr:colOff>
      <xdr:row>16</xdr:row>
      <xdr:rowOff>130197</xdr:rowOff>
    </xdr:to>
    <xdr:pic>
      <xdr:nvPicPr>
        <xdr:cNvPr id="3" name="Picture 2">
          <a:extLst>
            <a:ext uri="{FF2B5EF4-FFF2-40B4-BE49-F238E27FC236}">
              <a16:creationId xmlns:a16="http://schemas.microsoft.com/office/drawing/2014/main" id="{356A42B2-1B83-4579-B551-9201BB489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954305" y="2312894"/>
          <a:ext cx="5704249" cy="6949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2084070</xdr:colOff>
      <xdr:row>26</xdr:row>
      <xdr:rowOff>118110</xdr:rowOff>
    </xdr:from>
    <xdr:to>
      <xdr:col>4</xdr:col>
      <xdr:colOff>175260</xdr:colOff>
      <xdr:row>32</xdr:row>
      <xdr:rowOff>19050</xdr:rowOff>
    </xdr:to>
    <xdr:sp macro="" textlink="">
      <xdr:nvSpPr>
        <xdr:cNvPr id="3" name="Arrow: Striped Right 2">
          <a:extLst>
            <a:ext uri="{FF2B5EF4-FFF2-40B4-BE49-F238E27FC236}">
              <a16:creationId xmlns:a16="http://schemas.microsoft.com/office/drawing/2014/main" id="{84DCBEB5-56BE-4EAA-B094-A8C6979FF4B3}"/>
            </a:ext>
          </a:extLst>
        </xdr:cNvPr>
        <xdr:cNvSpPr/>
      </xdr:nvSpPr>
      <xdr:spPr>
        <a:xfrm>
          <a:off x="2678430" y="5604510"/>
          <a:ext cx="2548890" cy="998220"/>
        </a:xfrm>
        <a:prstGeom prst="stripedRigh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ZA" sz="1000" b="1">
              <a:solidFill>
                <a:srgbClr val="FF0000"/>
              </a:solidFill>
              <a:effectLst/>
              <a:latin typeface="Century Gothic" panose="020B0502020202020204" pitchFamily="34" charset="0"/>
              <a:ea typeface="Times New Roman" panose="02020603050405020304" pitchFamily="18" charset="0"/>
              <a:cs typeface="Times New Roman" panose="02020603050405020304" pitchFamily="18" charset="0"/>
            </a:rPr>
            <a:t>By clicking on these buttons you can show more or less information</a:t>
          </a:r>
          <a:endParaRPr lang="en-GB" sz="1000">
            <a:effectLst/>
            <a:latin typeface="Century Gothic" panose="020B05020202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1</xdr:col>
      <xdr:colOff>2093595</xdr:colOff>
      <xdr:row>39</xdr:row>
      <xdr:rowOff>85725</xdr:rowOff>
    </xdr:from>
    <xdr:to>
      <xdr:col>4</xdr:col>
      <xdr:colOff>171450</xdr:colOff>
      <xdr:row>44</xdr:row>
      <xdr:rowOff>173355</xdr:rowOff>
    </xdr:to>
    <xdr:sp macro="" textlink="">
      <xdr:nvSpPr>
        <xdr:cNvPr id="5" name="Arrow: Striped Right 4">
          <a:extLst>
            <a:ext uri="{FF2B5EF4-FFF2-40B4-BE49-F238E27FC236}">
              <a16:creationId xmlns:a16="http://schemas.microsoft.com/office/drawing/2014/main" id="{74E16E0C-660E-4110-837B-B3D5B01AD53C}"/>
            </a:ext>
          </a:extLst>
        </xdr:cNvPr>
        <xdr:cNvSpPr/>
      </xdr:nvSpPr>
      <xdr:spPr>
        <a:xfrm>
          <a:off x="2674620" y="8086725"/>
          <a:ext cx="2421255" cy="1040130"/>
        </a:xfrm>
        <a:prstGeom prst="stripedRigh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ZA" sz="1000" b="1">
              <a:solidFill>
                <a:srgbClr val="FF0000"/>
              </a:solidFill>
              <a:effectLst/>
              <a:latin typeface="Century Gothic" panose="020B0502020202020204" pitchFamily="34" charset="0"/>
              <a:ea typeface="Times New Roman" panose="02020603050405020304" pitchFamily="18" charset="0"/>
              <a:cs typeface="Times New Roman" panose="02020603050405020304" pitchFamily="18" charset="0"/>
            </a:rPr>
            <a:t>By clicking on these buttons you can show more or less information</a:t>
          </a:r>
          <a:endParaRPr lang="en-GB" sz="1000">
            <a:effectLst/>
            <a:latin typeface="Century Gothic" panose="020B0502020202020204" pitchFamily="34" charset="0"/>
            <a:ea typeface="Times New Roman" panose="02020603050405020304" pitchFamily="18" charset="0"/>
            <a:cs typeface="Times New Roman" panose="02020603050405020304" pitchFamily="18" charset="0"/>
          </a:endParaRPr>
        </a:p>
      </xdr:txBody>
    </xdr:sp>
    <xdr:clientData/>
  </xdr:twoCellAnchor>
  <xdr:twoCellAnchor editAs="oneCell">
    <xdr:from>
      <xdr:col>5</xdr:col>
      <xdr:colOff>0</xdr:colOff>
      <xdr:row>24</xdr:row>
      <xdr:rowOff>0</xdr:rowOff>
    </xdr:from>
    <xdr:to>
      <xdr:col>19</xdr:col>
      <xdr:colOff>401294</xdr:colOff>
      <xdr:row>50</xdr:row>
      <xdr:rowOff>67373</xdr:rowOff>
    </xdr:to>
    <xdr:pic>
      <xdr:nvPicPr>
        <xdr:cNvPr id="6" name="Picture 5" descr="A screenshot of a computer&#10;&#10;Description automatically generated">
          <a:extLst>
            <a:ext uri="{FF2B5EF4-FFF2-40B4-BE49-F238E27FC236}">
              <a16:creationId xmlns:a16="http://schemas.microsoft.com/office/drawing/2014/main" id="{4FEE29F4-014E-2A51-66E7-D9BAEF611CF4}"/>
            </a:ext>
          </a:extLst>
        </xdr:cNvPr>
        <xdr:cNvPicPr>
          <a:picLocks noChangeAspect="1"/>
        </xdr:cNvPicPr>
      </xdr:nvPicPr>
      <xdr:blipFill>
        <a:blip xmlns:r="http://schemas.openxmlformats.org/officeDocument/2006/relationships" r:embed="rId1"/>
        <a:stretch>
          <a:fillRect/>
        </a:stretch>
      </xdr:blipFill>
      <xdr:spPr>
        <a:xfrm>
          <a:off x="5105400" y="5162550"/>
          <a:ext cx="8916644" cy="50013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jgitau@maestral.or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57762-F2BF-4570-A735-B3A16E6801D5}">
  <sheetPr>
    <tabColor theme="5" tint="0.79998168889431442"/>
  </sheetPr>
  <dimension ref="A1:P249"/>
  <sheetViews>
    <sheetView view="pageBreakPreview" zoomScaleNormal="125" zoomScaleSheetLayoutView="100" zoomScalePageLayoutView="125" workbookViewId="0">
      <selection activeCell="D14" sqref="D14"/>
    </sheetView>
  </sheetViews>
  <sheetFormatPr baseColWidth="10" defaultColWidth="9.1640625" defaultRowHeight="16" x14ac:dyDescent="0.2"/>
  <cols>
    <col min="1" max="1" width="12" style="59" customWidth="1"/>
    <col min="2" max="2" width="5.6640625" style="60" bestFit="1" customWidth="1"/>
    <col min="3" max="3" width="14.6640625" style="60" bestFit="1" customWidth="1"/>
    <col min="4" max="4" width="38.5" style="56" customWidth="1"/>
    <col min="5" max="5" width="13.6640625" style="56" customWidth="1"/>
    <col min="6" max="6" width="16.6640625" style="3" customWidth="1"/>
    <col min="7" max="11" width="9.1640625" style="3"/>
    <col min="12" max="12" width="13.6640625" style="3" bestFit="1" customWidth="1"/>
    <col min="13" max="13" width="9.1640625" style="3"/>
    <col min="14" max="14" width="12" style="3" bestFit="1" customWidth="1"/>
    <col min="15" max="15" width="9.1640625" style="3"/>
    <col min="16" max="16" width="13.6640625" style="3" bestFit="1" customWidth="1"/>
    <col min="17" max="16384" width="9.1640625" style="3"/>
  </cols>
  <sheetData>
    <row r="1" spans="1:14" ht="17" x14ac:dyDescent="0.2">
      <c r="A1" s="217" t="s">
        <v>0</v>
      </c>
      <c r="B1" s="217"/>
      <c r="C1" s="217"/>
      <c r="D1" s="217"/>
      <c r="E1" s="1" t="s">
        <v>1</v>
      </c>
      <c r="F1" s="62">
        <v>135</v>
      </c>
      <c r="G1" s="61"/>
      <c r="H1" s="2"/>
      <c r="I1" s="2"/>
      <c r="J1" s="2"/>
      <c r="K1" s="2"/>
      <c r="L1" s="2"/>
      <c r="M1" s="2"/>
      <c r="N1" s="2"/>
    </row>
    <row r="2" spans="1:14" x14ac:dyDescent="0.2">
      <c r="A2" s="218" t="s">
        <v>2</v>
      </c>
      <c r="B2" s="218"/>
      <c r="C2" s="218"/>
      <c r="D2" s="218"/>
      <c r="E2" s="218"/>
      <c r="F2" s="63" t="s">
        <v>3</v>
      </c>
      <c r="G2" s="2"/>
      <c r="H2" s="2"/>
      <c r="I2" s="2"/>
      <c r="J2" s="2"/>
      <c r="K2" s="2"/>
      <c r="L2" s="2"/>
      <c r="M2" s="2"/>
      <c r="N2" s="2"/>
    </row>
    <row r="3" spans="1:14" x14ac:dyDescent="0.2">
      <c r="A3" s="4"/>
      <c r="B3" s="4"/>
      <c r="C3" s="4"/>
      <c r="D3" s="4"/>
      <c r="E3" s="4"/>
      <c r="F3" s="2"/>
      <c r="G3" s="2"/>
      <c r="H3" s="2"/>
      <c r="I3" s="2"/>
      <c r="J3" s="2"/>
      <c r="K3" s="2"/>
      <c r="L3" s="2"/>
      <c r="M3" s="2"/>
      <c r="N3" s="2"/>
    </row>
    <row r="4" spans="1:14" s="9" customFormat="1" ht="34" x14ac:dyDescent="0.2">
      <c r="A4" s="5" t="s">
        <v>4</v>
      </c>
      <c r="B4" s="6" t="s">
        <v>5</v>
      </c>
      <c r="C4" s="6" t="s">
        <v>6</v>
      </c>
      <c r="D4" s="6" t="s">
        <v>7</v>
      </c>
      <c r="E4" s="7" t="s">
        <v>8</v>
      </c>
      <c r="F4" s="7" t="s">
        <v>9</v>
      </c>
      <c r="G4" s="8"/>
      <c r="H4" s="8"/>
      <c r="I4" s="8"/>
      <c r="J4" s="8"/>
      <c r="K4" s="8"/>
      <c r="L4" s="8"/>
      <c r="M4" s="8"/>
      <c r="N4" s="8"/>
    </row>
    <row r="5" spans="1:14" s="9" customFormat="1" ht="17" x14ac:dyDescent="0.2">
      <c r="A5" s="219" t="s">
        <v>10</v>
      </c>
      <c r="B5" s="10">
        <v>108</v>
      </c>
      <c r="C5" s="10" t="s">
        <v>11</v>
      </c>
      <c r="D5" s="11" t="s">
        <v>12</v>
      </c>
      <c r="E5" s="12">
        <v>500</v>
      </c>
      <c r="F5" s="13">
        <f>E5*$F$1</f>
        <v>67500</v>
      </c>
      <c r="G5" s="8"/>
      <c r="H5" s="8"/>
      <c r="I5" s="8"/>
      <c r="J5" s="8"/>
      <c r="K5" s="8"/>
      <c r="L5" s="8"/>
      <c r="M5" s="8"/>
      <c r="N5" s="8"/>
    </row>
    <row r="6" spans="1:14" s="9" customFormat="1" ht="17" x14ac:dyDescent="0.2">
      <c r="A6" s="220"/>
      <c r="B6" s="10">
        <v>109</v>
      </c>
      <c r="C6" s="10" t="s">
        <v>11</v>
      </c>
      <c r="D6" s="11" t="s">
        <v>13</v>
      </c>
      <c r="E6" s="12">
        <v>500</v>
      </c>
      <c r="F6" s="13">
        <f t="shared" ref="F6:F68" si="0">E6*$F$1</f>
        <v>67500</v>
      </c>
      <c r="G6" s="8"/>
      <c r="H6" s="8"/>
      <c r="I6" s="8"/>
      <c r="J6" s="8"/>
      <c r="K6" s="8"/>
      <c r="L6" s="8"/>
      <c r="M6" s="8"/>
      <c r="N6" s="8"/>
    </row>
    <row r="7" spans="1:14" s="9" customFormat="1" ht="17" x14ac:dyDescent="0.2">
      <c r="A7" s="220"/>
      <c r="B7" s="10">
        <v>110</v>
      </c>
      <c r="C7" s="10" t="s">
        <v>11</v>
      </c>
      <c r="D7" s="11" t="s">
        <v>14</v>
      </c>
      <c r="E7" s="12">
        <v>500</v>
      </c>
      <c r="F7" s="13">
        <f t="shared" si="0"/>
        <v>67500</v>
      </c>
      <c r="G7" s="8"/>
      <c r="H7" s="8"/>
      <c r="I7" s="8"/>
      <c r="J7" s="8"/>
      <c r="K7" s="8"/>
      <c r="L7" s="8"/>
      <c r="M7" s="8"/>
      <c r="N7" s="8"/>
    </row>
    <row r="8" spans="1:14" s="9" customFormat="1" ht="17" x14ac:dyDescent="0.2">
      <c r="A8" s="220"/>
      <c r="B8" s="10">
        <v>114.5</v>
      </c>
      <c r="C8" s="10" t="s">
        <v>11</v>
      </c>
      <c r="D8" s="11" t="s">
        <v>15</v>
      </c>
      <c r="E8" s="12">
        <v>500</v>
      </c>
      <c r="F8" s="13">
        <f t="shared" si="0"/>
        <v>67500</v>
      </c>
      <c r="G8" s="8"/>
      <c r="H8" s="8"/>
      <c r="I8" s="8"/>
      <c r="J8" s="8"/>
      <c r="K8" s="8"/>
      <c r="L8" s="8"/>
      <c r="M8" s="8"/>
      <c r="N8" s="8"/>
    </row>
    <row r="9" spans="1:14" s="9" customFormat="1" ht="17" x14ac:dyDescent="0.2">
      <c r="A9" s="220"/>
      <c r="B9" s="10">
        <v>115.9</v>
      </c>
      <c r="C9" s="10" t="s">
        <v>11</v>
      </c>
      <c r="D9" s="14" t="s">
        <v>16</v>
      </c>
      <c r="E9" s="12">
        <v>500</v>
      </c>
      <c r="F9" s="13">
        <f t="shared" si="0"/>
        <v>67500</v>
      </c>
      <c r="G9" s="8"/>
      <c r="H9" s="8"/>
      <c r="I9" s="8"/>
      <c r="J9" s="8"/>
      <c r="K9" s="8"/>
      <c r="L9" s="8"/>
      <c r="M9" s="8"/>
      <c r="N9" s="8"/>
    </row>
    <row r="10" spans="1:14" s="9" customFormat="1" ht="17" x14ac:dyDescent="0.2">
      <c r="A10" s="220"/>
      <c r="B10" s="10">
        <v>129</v>
      </c>
      <c r="C10" s="10" t="s">
        <v>17</v>
      </c>
      <c r="D10" s="14" t="s">
        <v>18</v>
      </c>
      <c r="E10" s="12">
        <v>700</v>
      </c>
      <c r="F10" s="13">
        <f t="shared" si="0"/>
        <v>94500</v>
      </c>
      <c r="G10" s="8"/>
      <c r="H10" s="8"/>
      <c r="I10" s="8"/>
      <c r="J10" s="8"/>
      <c r="K10" s="8"/>
      <c r="L10" s="8"/>
      <c r="M10" s="8"/>
      <c r="N10" s="8"/>
    </row>
    <row r="11" spans="1:14" s="15" customFormat="1" ht="17" x14ac:dyDescent="0.2">
      <c r="A11" s="220"/>
      <c r="B11" s="10">
        <v>130</v>
      </c>
      <c r="C11" s="10" t="s">
        <v>17</v>
      </c>
      <c r="D11" s="14" t="s">
        <v>19</v>
      </c>
      <c r="E11" s="12">
        <v>350</v>
      </c>
      <c r="F11" s="13">
        <f t="shared" si="0"/>
        <v>47250</v>
      </c>
      <c r="G11" s="8"/>
    </row>
    <row r="12" spans="1:14" s="9" customFormat="1" ht="17" x14ac:dyDescent="0.2">
      <c r="A12" s="220"/>
      <c r="B12" s="10">
        <v>131</v>
      </c>
      <c r="C12" s="10" t="s">
        <v>17</v>
      </c>
      <c r="D12" s="14" t="s">
        <v>20</v>
      </c>
      <c r="E12" s="12">
        <v>150</v>
      </c>
      <c r="F12" s="13">
        <f t="shared" si="0"/>
        <v>20250</v>
      </c>
      <c r="G12" s="8"/>
      <c r="H12" s="8"/>
      <c r="I12" s="8"/>
      <c r="J12" s="8"/>
      <c r="K12" s="8"/>
      <c r="L12" s="8"/>
      <c r="M12" s="8"/>
      <c r="N12" s="8"/>
    </row>
    <row r="13" spans="1:14" s="15" customFormat="1" ht="17" x14ac:dyDescent="0.2">
      <c r="A13" s="221"/>
      <c r="B13" s="10">
        <v>132</v>
      </c>
      <c r="C13" s="10" t="s">
        <v>17</v>
      </c>
      <c r="D13" s="14" t="s">
        <v>21</v>
      </c>
      <c r="E13" s="12">
        <v>50</v>
      </c>
      <c r="F13" s="13">
        <f t="shared" si="0"/>
        <v>6750</v>
      </c>
      <c r="G13" s="8"/>
    </row>
    <row r="14" spans="1:14" s="9" customFormat="1" ht="17" x14ac:dyDescent="0.2">
      <c r="A14" s="222" t="s">
        <v>22</v>
      </c>
      <c r="B14" s="16">
        <v>150</v>
      </c>
      <c r="C14" s="16" t="s">
        <v>23</v>
      </c>
      <c r="D14" s="17" t="s">
        <v>24</v>
      </c>
      <c r="E14" s="18">
        <v>110</v>
      </c>
      <c r="F14" s="19">
        <f t="shared" si="0"/>
        <v>14850</v>
      </c>
      <c r="G14" s="8"/>
      <c r="H14" s="8"/>
      <c r="I14" s="8"/>
      <c r="J14" s="8"/>
      <c r="K14" s="8"/>
      <c r="L14" s="8"/>
      <c r="M14" s="8"/>
      <c r="N14" s="8"/>
    </row>
    <row r="15" spans="1:14" s="9" customFormat="1" ht="17" x14ac:dyDescent="0.2">
      <c r="A15" s="223"/>
      <c r="B15" s="16">
        <v>151</v>
      </c>
      <c r="C15" s="16" t="s">
        <v>23</v>
      </c>
      <c r="D15" s="17" t="s">
        <v>25</v>
      </c>
      <c r="E15" s="18">
        <v>20</v>
      </c>
      <c r="F15" s="19">
        <f t="shared" si="0"/>
        <v>2700</v>
      </c>
      <c r="G15" s="8"/>
      <c r="H15" s="8"/>
      <c r="I15" s="8"/>
      <c r="J15" s="8"/>
      <c r="K15" s="8"/>
      <c r="L15" s="8"/>
      <c r="M15" s="8"/>
      <c r="N15" s="8"/>
    </row>
    <row r="16" spans="1:14" s="15" customFormat="1" ht="17" x14ac:dyDescent="0.2">
      <c r="A16" s="223"/>
      <c r="B16" s="16">
        <v>163</v>
      </c>
      <c r="C16" s="16" t="s">
        <v>26</v>
      </c>
      <c r="D16" s="17" t="s">
        <v>27</v>
      </c>
      <c r="E16" s="18">
        <v>25</v>
      </c>
      <c r="F16" s="19">
        <f t="shared" si="0"/>
        <v>3375</v>
      </c>
      <c r="G16" s="8"/>
    </row>
    <row r="17" spans="1:16" s="9" customFormat="1" ht="17" x14ac:dyDescent="0.2">
      <c r="A17" s="223"/>
      <c r="B17" s="16">
        <v>164</v>
      </c>
      <c r="C17" s="16" t="s">
        <v>23</v>
      </c>
      <c r="D17" s="17" t="s">
        <v>28</v>
      </c>
      <c r="E17" s="18">
        <v>100</v>
      </c>
      <c r="F17" s="19">
        <f t="shared" si="0"/>
        <v>13500</v>
      </c>
      <c r="G17" s="8"/>
      <c r="H17" s="8"/>
      <c r="I17" s="8"/>
      <c r="J17" s="8"/>
      <c r="K17" s="8"/>
      <c r="L17" s="8"/>
      <c r="M17" s="8"/>
      <c r="N17" s="8"/>
    </row>
    <row r="18" spans="1:16" s="9" customFormat="1" ht="34" x14ac:dyDescent="0.2">
      <c r="A18" s="223"/>
      <c r="B18" s="16">
        <v>165</v>
      </c>
      <c r="C18" s="16" t="s">
        <v>29</v>
      </c>
      <c r="D18" s="17" t="s">
        <v>30</v>
      </c>
      <c r="E18" s="18">
        <v>12</v>
      </c>
      <c r="F18" s="19">
        <f t="shared" si="0"/>
        <v>1620</v>
      </c>
      <c r="G18" s="8"/>
      <c r="H18" s="8"/>
      <c r="I18" s="8"/>
      <c r="J18" s="8"/>
      <c r="K18" s="8"/>
      <c r="L18" s="8"/>
      <c r="M18" s="8"/>
      <c r="N18" s="8"/>
    </row>
    <row r="19" spans="1:16" s="9" customFormat="1" ht="17" x14ac:dyDescent="0.2">
      <c r="A19" s="223"/>
      <c r="B19" s="16">
        <v>166</v>
      </c>
      <c r="C19" s="16" t="s">
        <v>31</v>
      </c>
      <c r="D19" s="17" t="s">
        <v>32</v>
      </c>
      <c r="E19" s="18">
        <v>3.3</v>
      </c>
      <c r="F19" s="19">
        <f t="shared" si="0"/>
        <v>445.5</v>
      </c>
      <c r="G19" s="8"/>
      <c r="H19" s="8"/>
      <c r="I19" s="8"/>
      <c r="J19" s="8"/>
      <c r="K19" s="8"/>
      <c r="L19" s="8"/>
      <c r="M19" s="8"/>
      <c r="N19" s="8"/>
    </row>
    <row r="20" spans="1:16" s="9" customFormat="1" ht="17" x14ac:dyDescent="0.2">
      <c r="A20" s="224"/>
      <c r="B20" s="16">
        <v>171</v>
      </c>
      <c r="C20" s="16" t="s">
        <v>11</v>
      </c>
      <c r="D20" s="17" t="s">
        <v>33</v>
      </c>
      <c r="E20" s="18">
        <v>15</v>
      </c>
      <c r="F20" s="19">
        <f t="shared" si="0"/>
        <v>2025</v>
      </c>
      <c r="G20" s="8"/>
      <c r="H20" s="8"/>
      <c r="I20" s="8"/>
      <c r="J20" s="8"/>
      <c r="K20" s="8"/>
      <c r="L20" s="8"/>
      <c r="M20" s="8"/>
      <c r="N20" s="8"/>
    </row>
    <row r="21" spans="1:16" s="15" customFormat="1" ht="17" x14ac:dyDescent="0.2">
      <c r="A21" s="222" t="s">
        <v>34</v>
      </c>
      <c r="B21" s="16">
        <v>180</v>
      </c>
      <c r="C21" s="16" t="s">
        <v>23</v>
      </c>
      <c r="D21" s="17" t="s">
        <v>35</v>
      </c>
      <c r="E21" s="18">
        <v>100</v>
      </c>
      <c r="F21" s="19">
        <f t="shared" si="0"/>
        <v>13500</v>
      </c>
      <c r="G21" s="8"/>
    </row>
    <row r="22" spans="1:16" s="15" customFormat="1" ht="34" x14ac:dyDescent="0.2">
      <c r="A22" s="223"/>
      <c r="B22" s="16">
        <v>181</v>
      </c>
      <c r="C22" s="16" t="s">
        <v>29</v>
      </c>
      <c r="D22" s="17" t="s">
        <v>36</v>
      </c>
      <c r="E22" s="18">
        <v>80</v>
      </c>
      <c r="F22" s="19">
        <f t="shared" si="0"/>
        <v>10800</v>
      </c>
      <c r="G22" s="8"/>
    </row>
    <row r="23" spans="1:16" s="9" customFormat="1" ht="17" x14ac:dyDescent="0.2">
      <c r="A23" s="223"/>
      <c r="B23" s="16">
        <v>182</v>
      </c>
      <c r="C23" s="16" t="s">
        <v>37</v>
      </c>
      <c r="D23" s="17" t="s">
        <v>38</v>
      </c>
      <c r="E23" s="18">
        <v>10</v>
      </c>
      <c r="F23" s="19">
        <f t="shared" si="0"/>
        <v>1350</v>
      </c>
      <c r="G23" s="8"/>
      <c r="H23" s="8"/>
      <c r="I23" s="8"/>
      <c r="J23" s="8"/>
      <c r="K23" s="8"/>
      <c r="L23" s="8"/>
      <c r="M23" s="8"/>
      <c r="N23" s="8"/>
    </row>
    <row r="24" spans="1:16" s="9" customFormat="1" ht="17" x14ac:dyDescent="0.2">
      <c r="A24" s="224"/>
      <c r="B24" s="16">
        <v>183</v>
      </c>
      <c r="C24" s="16" t="s">
        <v>29</v>
      </c>
      <c r="D24" s="17" t="s">
        <v>39</v>
      </c>
      <c r="E24" s="18">
        <v>5</v>
      </c>
      <c r="F24" s="19">
        <f t="shared" si="0"/>
        <v>675</v>
      </c>
      <c r="G24" s="8"/>
      <c r="H24" s="8"/>
      <c r="I24" s="8"/>
      <c r="J24" s="8"/>
      <c r="K24" s="8"/>
      <c r="L24" s="8"/>
      <c r="M24" s="8"/>
      <c r="N24" s="8"/>
    </row>
    <row r="25" spans="1:16" s="9" customFormat="1" ht="17" x14ac:dyDescent="0.2">
      <c r="A25" s="225"/>
      <c r="B25" s="21">
        <v>203</v>
      </c>
      <c r="C25" s="21" t="s">
        <v>40</v>
      </c>
      <c r="D25" s="22" t="s">
        <v>41</v>
      </c>
      <c r="E25" s="23">
        <v>1000</v>
      </c>
      <c r="F25" s="24">
        <f t="shared" si="0"/>
        <v>135000</v>
      </c>
      <c r="G25" s="8"/>
      <c r="H25" s="8"/>
      <c r="I25" s="8"/>
      <c r="J25" s="8"/>
      <c r="K25" s="8"/>
      <c r="L25" s="8"/>
      <c r="M25" s="8"/>
      <c r="N25" s="8"/>
      <c r="P25" s="25"/>
    </row>
    <row r="26" spans="1:16" s="9" customFormat="1" ht="17" x14ac:dyDescent="0.2">
      <c r="A26" s="225"/>
      <c r="B26" s="21">
        <v>204</v>
      </c>
      <c r="C26" s="21" t="s">
        <v>40</v>
      </c>
      <c r="D26" s="22" t="s">
        <v>42</v>
      </c>
      <c r="E26" s="23">
        <v>2000</v>
      </c>
      <c r="F26" s="24">
        <f t="shared" si="0"/>
        <v>270000</v>
      </c>
      <c r="G26" s="8"/>
      <c r="H26" s="8"/>
      <c r="I26" s="8"/>
      <c r="J26" s="8"/>
      <c r="K26" s="8"/>
      <c r="L26" s="8"/>
      <c r="M26" s="8"/>
      <c r="N26" s="8"/>
    </row>
    <row r="27" spans="1:16" s="9" customFormat="1" ht="32" x14ac:dyDescent="0.2">
      <c r="A27" s="225"/>
      <c r="B27" s="21">
        <v>210</v>
      </c>
      <c r="C27" s="21" t="s">
        <v>40</v>
      </c>
      <c r="D27" s="22" t="s">
        <v>43</v>
      </c>
      <c r="E27" s="23">
        <v>150</v>
      </c>
      <c r="F27" s="24">
        <f t="shared" si="0"/>
        <v>20250</v>
      </c>
      <c r="G27" s="8"/>
      <c r="H27" s="8"/>
      <c r="I27" s="8"/>
      <c r="J27" s="8"/>
      <c r="K27" s="8"/>
      <c r="L27" s="8"/>
      <c r="M27" s="8"/>
      <c r="N27" s="8"/>
    </row>
    <row r="28" spans="1:16" s="9" customFormat="1" ht="34" x14ac:dyDescent="0.2">
      <c r="A28" s="225"/>
      <c r="B28" s="21">
        <v>211</v>
      </c>
      <c r="C28" s="21" t="s">
        <v>44</v>
      </c>
      <c r="D28" s="26" t="s">
        <v>45</v>
      </c>
      <c r="E28" s="23">
        <v>50</v>
      </c>
      <c r="F28" s="24">
        <f t="shared" si="0"/>
        <v>6750</v>
      </c>
      <c r="G28" s="8"/>
      <c r="H28" s="8"/>
      <c r="I28" s="8"/>
      <c r="J28" s="8"/>
      <c r="K28" s="8"/>
      <c r="L28" s="8"/>
      <c r="M28" s="8"/>
      <c r="N28" s="8"/>
    </row>
    <row r="29" spans="1:16" s="15" customFormat="1" ht="17" x14ac:dyDescent="0.2">
      <c r="A29" s="225"/>
      <c r="B29" s="21">
        <v>212</v>
      </c>
      <c r="C29" s="21" t="s">
        <v>46</v>
      </c>
      <c r="D29" s="22" t="s">
        <v>47</v>
      </c>
      <c r="E29" s="23">
        <v>2</v>
      </c>
      <c r="F29" s="24">
        <f t="shared" si="0"/>
        <v>270</v>
      </c>
      <c r="G29" s="8"/>
    </row>
    <row r="30" spans="1:16" s="15" customFormat="1" ht="17" x14ac:dyDescent="0.2">
      <c r="A30" s="225"/>
      <c r="B30" s="21">
        <v>214</v>
      </c>
      <c r="C30" s="21" t="s">
        <v>44</v>
      </c>
      <c r="D30" s="22" t="s">
        <v>48</v>
      </c>
      <c r="E30" s="23">
        <v>250</v>
      </c>
      <c r="F30" s="24">
        <f t="shared" si="0"/>
        <v>33750</v>
      </c>
      <c r="G30" s="8"/>
    </row>
    <row r="31" spans="1:16" s="9" customFormat="1" ht="17" x14ac:dyDescent="0.2">
      <c r="A31" s="225"/>
      <c r="B31" s="21">
        <v>215</v>
      </c>
      <c r="C31" s="21" t="s">
        <v>29</v>
      </c>
      <c r="D31" s="22" t="s">
        <v>49</v>
      </c>
      <c r="E31" s="23">
        <v>150</v>
      </c>
      <c r="F31" s="24">
        <f t="shared" si="0"/>
        <v>20250</v>
      </c>
      <c r="G31" s="8"/>
      <c r="H31" s="8"/>
      <c r="I31" s="8"/>
      <c r="J31" s="8"/>
      <c r="K31" s="8"/>
      <c r="L31" s="8"/>
      <c r="M31" s="8"/>
      <c r="N31" s="8"/>
    </row>
    <row r="32" spans="1:16" s="15" customFormat="1" ht="17" x14ac:dyDescent="0.2">
      <c r="A32" s="225"/>
      <c r="B32" s="21">
        <v>216</v>
      </c>
      <c r="C32" s="21" t="s">
        <v>29</v>
      </c>
      <c r="D32" s="22" t="s">
        <v>50</v>
      </c>
      <c r="E32" s="23">
        <v>80</v>
      </c>
      <c r="F32" s="24">
        <f t="shared" si="0"/>
        <v>10800</v>
      </c>
      <c r="G32" s="8"/>
    </row>
    <row r="33" spans="1:14" s="9" customFormat="1" ht="17" x14ac:dyDescent="0.2">
      <c r="A33" s="225" t="s">
        <v>51</v>
      </c>
      <c r="B33" s="21">
        <v>218</v>
      </c>
      <c r="C33" s="21" t="s">
        <v>52</v>
      </c>
      <c r="D33" s="22" t="s">
        <v>53</v>
      </c>
      <c r="E33" s="23">
        <v>20</v>
      </c>
      <c r="F33" s="24">
        <f t="shared" si="0"/>
        <v>2700</v>
      </c>
      <c r="G33" s="8"/>
      <c r="H33" s="8"/>
      <c r="I33" s="8"/>
      <c r="J33" s="8"/>
      <c r="K33" s="8"/>
      <c r="L33" s="8"/>
      <c r="M33" s="8"/>
      <c r="N33" s="8"/>
    </row>
    <row r="34" spans="1:14" s="9" customFormat="1" ht="17" x14ac:dyDescent="0.2">
      <c r="A34" s="226"/>
      <c r="B34" s="21">
        <v>219</v>
      </c>
      <c r="C34" s="21" t="s">
        <v>44</v>
      </c>
      <c r="D34" s="22" t="s">
        <v>54</v>
      </c>
      <c r="E34" s="23">
        <v>200</v>
      </c>
      <c r="F34" s="24">
        <f t="shared" si="0"/>
        <v>27000</v>
      </c>
      <c r="G34" s="8"/>
      <c r="H34" s="8"/>
      <c r="I34" s="8"/>
      <c r="J34" s="8"/>
      <c r="K34" s="8"/>
      <c r="L34" s="8"/>
      <c r="M34" s="8"/>
      <c r="N34" s="8"/>
    </row>
    <row r="35" spans="1:14" s="9" customFormat="1" ht="17" x14ac:dyDescent="0.2">
      <c r="A35" s="227" t="s">
        <v>55</v>
      </c>
      <c r="B35" s="27">
        <v>250</v>
      </c>
      <c r="C35" s="27" t="s">
        <v>56</v>
      </c>
      <c r="D35" s="28" t="s">
        <v>57</v>
      </c>
      <c r="E35" s="29">
        <v>1000</v>
      </c>
      <c r="F35" s="30">
        <f t="shared" si="0"/>
        <v>135000</v>
      </c>
      <c r="G35" s="8"/>
      <c r="H35" s="8"/>
      <c r="I35" s="8"/>
      <c r="J35" s="8"/>
      <c r="K35" s="8"/>
      <c r="L35" s="8"/>
      <c r="M35" s="8"/>
      <c r="N35" s="8"/>
    </row>
    <row r="36" spans="1:14" s="9" customFormat="1" ht="17" x14ac:dyDescent="0.2">
      <c r="A36" s="228"/>
      <c r="B36" s="27">
        <v>251</v>
      </c>
      <c r="C36" s="27" t="s">
        <v>56</v>
      </c>
      <c r="D36" s="28" t="s">
        <v>58</v>
      </c>
      <c r="E36" s="29">
        <v>1500</v>
      </c>
      <c r="F36" s="30">
        <f t="shared" si="0"/>
        <v>202500</v>
      </c>
      <c r="G36" s="8"/>
      <c r="H36" s="8"/>
      <c r="I36" s="8"/>
      <c r="J36" s="8"/>
      <c r="K36" s="8"/>
      <c r="L36" s="8"/>
      <c r="M36" s="8"/>
      <c r="N36" s="8"/>
    </row>
    <row r="37" spans="1:14" s="9" customFormat="1" ht="17" x14ac:dyDescent="0.2">
      <c r="A37" s="228"/>
      <c r="B37" s="27">
        <v>252</v>
      </c>
      <c r="C37" s="27" t="s">
        <v>56</v>
      </c>
      <c r="D37" s="28" t="s">
        <v>59</v>
      </c>
      <c r="E37" s="29">
        <v>400</v>
      </c>
      <c r="F37" s="30">
        <f t="shared" si="0"/>
        <v>54000</v>
      </c>
      <c r="G37" s="8"/>
      <c r="H37" s="8"/>
      <c r="I37" s="8"/>
      <c r="J37" s="8"/>
      <c r="K37" s="8"/>
      <c r="L37" s="8"/>
      <c r="M37" s="8"/>
      <c r="N37" s="8"/>
    </row>
    <row r="38" spans="1:14" s="9" customFormat="1" ht="17" x14ac:dyDescent="0.2">
      <c r="A38" s="228"/>
      <c r="B38" s="27">
        <v>253</v>
      </c>
      <c r="C38" s="27" t="s">
        <v>56</v>
      </c>
      <c r="D38" s="28" t="s">
        <v>60</v>
      </c>
      <c r="E38" s="29">
        <v>100</v>
      </c>
      <c r="F38" s="30">
        <f t="shared" si="0"/>
        <v>13500</v>
      </c>
      <c r="G38" s="8"/>
      <c r="H38" s="8"/>
      <c r="I38" s="8"/>
      <c r="J38" s="8"/>
      <c r="K38" s="8"/>
      <c r="L38" s="8"/>
      <c r="M38" s="8"/>
      <c r="N38" s="8"/>
    </row>
    <row r="39" spans="1:14" s="9" customFormat="1" ht="17" x14ac:dyDescent="0.2">
      <c r="A39" s="228"/>
      <c r="B39" s="27">
        <v>254</v>
      </c>
      <c r="C39" s="27" t="s">
        <v>56</v>
      </c>
      <c r="D39" s="28" t="s">
        <v>61</v>
      </c>
      <c r="E39" s="29">
        <v>50</v>
      </c>
      <c r="F39" s="30">
        <f t="shared" si="0"/>
        <v>6750</v>
      </c>
      <c r="G39" s="8"/>
      <c r="H39" s="8"/>
      <c r="I39" s="8"/>
      <c r="J39" s="8"/>
      <c r="K39" s="8"/>
      <c r="L39" s="8"/>
      <c r="M39" s="8"/>
      <c r="N39" s="8"/>
    </row>
    <row r="40" spans="1:14" s="9" customFormat="1" ht="17" x14ac:dyDescent="0.2">
      <c r="A40" s="228"/>
      <c r="B40" s="27">
        <v>255</v>
      </c>
      <c r="C40" s="27" t="s">
        <v>56</v>
      </c>
      <c r="D40" s="31" t="s">
        <v>62</v>
      </c>
      <c r="E40" s="29">
        <v>5000</v>
      </c>
      <c r="F40" s="30">
        <f t="shared" si="0"/>
        <v>675000</v>
      </c>
      <c r="G40" s="8"/>
      <c r="H40" s="8"/>
      <c r="I40" s="8"/>
      <c r="J40" s="8"/>
      <c r="K40" s="8"/>
      <c r="L40" s="8"/>
      <c r="M40" s="8"/>
      <c r="N40" s="8"/>
    </row>
    <row r="41" spans="1:14" s="9" customFormat="1" ht="17" x14ac:dyDescent="0.2">
      <c r="A41" s="228"/>
      <c r="B41" s="27">
        <v>256</v>
      </c>
      <c r="C41" s="27" t="s">
        <v>56</v>
      </c>
      <c r="D41" s="31" t="s">
        <v>63</v>
      </c>
      <c r="E41" s="29">
        <v>1000</v>
      </c>
      <c r="F41" s="30">
        <f t="shared" si="0"/>
        <v>135000</v>
      </c>
      <c r="G41" s="8"/>
      <c r="H41" s="8"/>
      <c r="I41" s="8"/>
      <c r="J41" s="8"/>
      <c r="K41" s="8"/>
      <c r="L41" s="8"/>
      <c r="M41" s="8"/>
      <c r="N41" s="8"/>
    </row>
    <row r="42" spans="1:14" s="9" customFormat="1" ht="34" x14ac:dyDescent="0.2">
      <c r="A42" s="228"/>
      <c r="B42" s="27">
        <v>257</v>
      </c>
      <c r="C42" s="27" t="s">
        <v>64</v>
      </c>
      <c r="D42" s="31" t="s">
        <v>65</v>
      </c>
      <c r="E42" s="29">
        <v>2000</v>
      </c>
      <c r="F42" s="30">
        <f t="shared" si="0"/>
        <v>270000</v>
      </c>
      <c r="G42" s="8"/>
      <c r="H42" s="8"/>
      <c r="I42" s="8"/>
      <c r="J42" s="8"/>
      <c r="K42" s="8"/>
      <c r="L42" s="8"/>
      <c r="M42" s="8"/>
      <c r="N42" s="8"/>
    </row>
    <row r="43" spans="1:14" s="9" customFormat="1" ht="17" x14ac:dyDescent="0.2">
      <c r="A43" s="228"/>
      <c r="B43" s="27">
        <v>258</v>
      </c>
      <c r="C43" s="27" t="s">
        <v>56</v>
      </c>
      <c r="D43" s="31" t="s">
        <v>66</v>
      </c>
      <c r="E43" s="29">
        <v>1200</v>
      </c>
      <c r="F43" s="30">
        <f t="shared" si="0"/>
        <v>162000</v>
      </c>
      <c r="G43" s="8"/>
      <c r="H43" s="8"/>
      <c r="I43" s="8"/>
      <c r="J43" s="8"/>
      <c r="K43" s="8"/>
      <c r="L43" s="8"/>
      <c r="M43" s="8"/>
      <c r="N43" s="8"/>
    </row>
    <row r="44" spans="1:14" s="9" customFormat="1" ht="17" x14ac:dyDescent="0.2">
      <c r="A44" s="228"/>
      <c r="B44" s="27">
        <v>259</v>
      </c>
      <c r="C44" s="27" t="s">
        <v>67</v>
      </c>
      <c r="D44" s="31" t="s">
        <v>68</v>
      </c>
      <c r="E44" s="29">
        <v>5000</v>
      </c>
      <c r="F44" s="30">
        <f t="shared" si="0"/>
        <v>675000</v>
      </c>
      <c r="G44" s="8"/>
      <c r="H44" s="8"/>
      <c r="I44" s="8"/>
      <c r="J44" s="8"/>
      <c r="K44" s="8"/>
      <c r="L44" s="32"/>
      <c r="M44" s="8"/>
      <c r="N44" s="8"/>
    </row>
    <row r="45" spans="1:14" s="9" customFormat="1" ht="17" x14ac:dyDescent="0.2">
      <c r="A45" s="228"/>
      <c r="B45" s="27">
        <v>260</v>
      </c>
      <c r="C45" s="33" t="s">
        <v>67</v>
      </c>
      <c r="D45" s="31" t="s">
        <v>69</v>
      </c>
      <c r="E45" s="29">
        <v>50</v>
      </c>
      <c r="F45" s="30">
        <f t="shared" si="0"/>
        <v>6750</v>
      </c>
      <c r="G45" s="8"/>
      <c r="H45" s="8"/>
      <c r="I45" s="8"/>
      <c r="J45" s="8"/>
      <c r="K45" s="8"/>
      <c r="L45" s="32"/>
      <c r="M45" s="8"/>
      <c r="N45" s="8"/>
    </row>
    <row r="46" spans="1:14" s="9" customFormat="1" ht="17" x14ac:dyDescent="0.2">
      <c r="A46" s="228"/>
      <c r="B46" s="27">
        <v>261</v>
      </c>
      <c r="C46" s="33" t="s">
        <v>67</v>
      </c>
      <c r="D46" s="31" t="s">
        <v>70</v>
      </c>
      <c r="E46" s="29">
        <v>100</v>
      </c>
      <c r="F46" s="30">
        <f t="shared" si="0"/>
        <v>13500</v>
      </c>
      <c r="G46" s="8"/>
      <c r="H46" s="8"/>
      <c r="I46" s="8"/>
      <c r="J46" s="8"/>
      <c r="K46" s="8"/>
      <c r="L46" s="32"/>
      <c r="M46" s="8"/>
      <c r="N46" s="8"/>
    </row>
    <row r="47" spans="1:14" s="9" customFormat="1" ht="17" x14ac:dyDescent="0.2">
      <c r="A47" s="228"/>
      <c r="B47" s="27">
        <v>262</v>
      </c>
      <c r="C47" s="27" t="s">
        <v>71</v>
      </c>
      <c r="D47" s="31" t="s">
        <v>72</v>
      </c>
      <c r="E47" s="29">
        <v>5</v>
      </c>
      <c r="F47" s="30">
        <f t="shared" si="0"/>
        <v>675</v>
      </c>
      <c r="G47" s="8"/>
      <c r="H47" s="8"/>
      <c r="I47" s="8"/>
      <c r="J47" s="8"/>
      <c r="K47" s="8"/>
      <c r="L47" s="32"/>
      <c r="M47" s="8"/>
      <c r="N47" s="8"/>
    </row>
    <row r="48" spans="1:14" s="9" customFormat="1" ht="17" x14ac:dyDescent="0.2">
      <c r="A48" s="228"/>
      <c r="B48" s="27">
        <v>263</v>
      </c>
      <c r="C48" s="27" t="s">
        <v>56</v>
      </c>
      <c r="D48" s="31" t="s">
        <v>73</v>
      </c>
      <c r="E48" s="29">
        <v>1</v>
      </c>
      <c r="F48" s="30">
        <f t="shared" si="0"/>
        <v>135</v>
      </c>
      <c r="G48" s="8"/>
      <c r="H48" s="8"/>
      <c r="I48" s="8"/>
      <c r="J48" s="8"/>
      <c r="K48" s="8"/>
      <c r="L48" s="32"/>
      <c r="M48" s="8"/>
      <c r="N48" s="8"/>
    </row>
    <row r="49" spans="1:14" s="9" customFormat="1" ht="17" x14ac:dyDescent="0.2">
      <c r="A49" s="228"/>
      <c r="B49" s="27">
        <v>264</v>
      </c>
      <c r="C49" s="27" t="s">
        <v>64</v>
      </c>
      <c r="D49" s="31" t="s">
        <v>74</v>
      </c>
      <c r="E49" s="29">
        <v>5</v>
      </c>
      <c r="F49" s="30">
        <f t="shared" si="0"/>
        <v>675</v>
      </c>
      <c r="G49" s="8"/>
      <c r="H49" s="8"/>
      <c r="I49" s="8"/>
      <c r="J49" s="8"/>
      <c r="K49" s="8"/>
      <c r="L49" s="32"/>
      <c r="M49" s="8"/>
      <c r="N49" s="8"/>
    </row>
    <row r="50" spans="1:14" s="9" customFormat="1" ht="17" x14ac:dyDescent="0.2">
      <c r="A50" s="229"/>
      <c r="B50" s="27">
        <v>265</v>
      </c>
      <c r="C50" s="33" t="s">
        <v>64</v>
      </c>
      <c r="D50" s="31" t="s">
        <v>75</v>
      </c>
      <c r="E50" s="29">
        <v>3</v>
      </c>
      <c r="F50" s="30">
        <f t="shared" si="0"/>
        <v>405</v>
      </c>
      <c r="G50" s="8"/>
      <c r="H50" s="8"/>
      <c r="I50" s="8"/>
      <c r="J50" s="8"/>
      <c r="K50" s="8"/>
      <c r="L50" s="32"/>
      <c r="M50" s="8"/>
      <c r="N50" s="8"/>
    </row>
    <row r="51" spans="1:14" s="9" customFormat="1" ht="33" x14ac:dyDescent="0.2">
      <c r="A51" s="222" t="s">
        <v>76</v>
      </c>
      <c r="B51" s="16">
        <v>300</v>
      </c>
      <c r="C51" s="16" t="s">
        <v>77</v>
      </c>
      <c r="D51" s="34" t="s">
        <v>78</v>
      </c>
      <c r="E51" s="18">
        <v>1500</v>
      </c>
      <c r="F51" s="19">
        <f t="shared" si="0"/>
        <v>202500</v>
      </c>
      <c r="G51" s="8"/>
      <c r="H51" s="8"/>
      <c r="I51" s="8"/>
      <c r="J51" s="8"/>
      <c r="K51" s="8"/>
      <c r="L51" s="8"/>
      <c r="M51" s="8"/>
      <c r="N51" s="8"/>
    </row>
    <row r="52" spans="1:14" s="9" customFormat="1" ht="33" x14ac:dyDescent="0.2">
      <c r="A52" s="223"/>
      <c r="B52" s="16">
        <v>302</v>
      </c>
      <c r="C52" s="16" t="s">
        <v>79</v>
      </c>
      <c r="D52" s="34" t="s">
        <v>80</v>
      </c>
      <c r="E52" s="18">
        <v>1000</v>
      </c>
      <c r="F52" s="19">
        <f t="shared" si="0"/>
        <v>135000</v>
      </c>
      <c r="G52" s="8"/>
      <c r="H52" s="8"/>
      <c r="I52" s="8"/>
      <c r="J52" s="8"/>
      <c r="K52" s="8"/>
      <c r="L52" s="8"/>
      <c r="M52" s="8"/>
      <c r="N52" s="8"/>
    </row>
    <row r="53" spans="1:14" s="9" customFormat="1" ht="17" x14ac:dyDescent="0.2">
      <c r="A53" s="223"/>
      <c r="B53" s="16">
        <v>303</v>
      </c>
      <c r="C53" s="16" t="s">
        <v>79</v>
      </c>
      <c r="D53" s="34" t="s">
        <v>81</v>
      </c>
      <c r="E53" s="18">
        <v>200</v>
      </c>
      <c r="F53" s="19">
        <f t="shared" si="0"/>
        <v>27000</v>
      </c>
      <c r="G53" s="8"/>
      <c r="H53" s="8"/>
      <c r="I53" s="8"/>
      <c r="J53" s="8"/>
      <c r="K53" s="8"/>
      <c r="L53" s="8"/>
      <c r="M53" s="8"/>
      <c r="N53" s="8"/>
    </row>
    <row r="54" spans="1:14" s="9" customFormat="1" ht="17" x14ac:dyDescent="0.2">
      <c r="A54" s="223"/>
      <c r="B54" s="16">
        <v>304</v>
      </c>
      <c r="C54" s="16" t="s">
        <v>82</v>
      </c>
      <c r="D54" s="17" t="s">
        <v>83</v>
      </c>
      <c r="E54" s="18">
        <v>10</v>
      </c>
      <c r="F54" s="19">
        <f t="shared" si="0"/>
        <v>1350</v>
      </c>
      <c r="G54" s="8"/>
      <c r="H54" s="8"/>
      <c r="I54" s="8"/>
      <c r="J54" s="8"/>
      <c r="K54" s="8"/>
      <c r="L54" s="8"/>
      <c r="M54" s="8"/>
      <c r="N54" s="8"/>
    </row>
    <row r="55" spans="1:14" s="9" customFormat="1" ht="17" x14ac:dyDescent="0.2">
      <c r="A55" s="223"/>
      <c r="B55" s="16">
        <v>305</v>
      </c>
      <c r="C55" s="16" t="s">
        <v>84</v>
      </c>
      <c r="D55" s="17" t="s">
        <v>85</v>
      </c>
      <c r="E55" s="18">
        <v>100</v>
      </c>
      <c r="F55" s="19">
        <f t="shared" si="0"/>
        <v>13500</v>
      </c>
      <c r="G55" s="8"/>
      <c r="H55" s="8"/>
      <c r="I55" s="8"/>
      <c r="J55" s="8"/>
      <c r="K55" s="8"/>
      <c r="L55" s="8"/>
      <c r="M55" s="8"/>
      <c r="N55" s="8"/>
    </row>
    <row r="56" spans="1:14" s="9" customFormat="1" ht="17" x14ac:dyDescent="0.2">
      <c r="A56" s="20"/>
      <c r="B56" s="16">
        <v>306</v>
      </c>
      <c r="C56" s="16" t="s">
        <v>84</v>
      </c>
      <c r="D56" s="17" t="s">
        <v>86</v>
      </c>
      <c r="E56" s="18">
        <v>300</v>
      </c>
      <c r="F56" s="19">
        <f t="shared" si="0"/>
        <v>40500</v>
      </c>
      <c r="G56" s="8"/>
      <c r="H56" s="8"/>
      <c r="I56" s="8"/>
      <c r="J56" s="8"/>
      <c r="K56" s="8"/>
      <c r="L56" s="8"/>
      <c r="M56" s="8"/>
      <c r="N56" s="8"/>
    </row>
    <row r="57" spans="1:14" s="9" customFormat="1" ht="17" x14ac:dyDescent="0.2">
      <c r="A57" s="20"/>
      <c r="B57" s="16">
        <v>307</v>
      </c>
      <c r="C57" s="16" t="s">
        <v>87</v>
      </c>
      <c r="D57" s="17" t="s">
        <v>88</v>
      </c>
      <c r="E57" s="18">
        <v>50</v>
      </c>
      <c r="F57" s="19">
        <f t="shared" si="0"/>
        <v>6750</v>
      </c>
      <c r="G57" s="8"/>
      <c r="H57" s="8"/>
      <c r="I57" s="8"/>
      <c r="J57" s="8"/>
      <c r="K57" s="8"/>
      <c r="L57" s="8"/>
      <c r="M57" s="8"/>
      <c r="N57" s="8"/>
    </row>
    <row r="58" spans="1:14" s="9" customFormat="1" ht="17" x14ac:dyDescent="0.2">
      <c r="A58" s="230" t="s">
        <v>89</v>
      </c>
      <c r="B58" s="21">
        <v>400</v>
      </c>
      <c r="C58" s="21" t="s">
        <v>82</v>
      </c>
      <c r="D58" s="22" t="s">
        <v>90</v>
      </c>
      <c r="E58" s="23">
        <v>1000</v>
      </c>
      <c r="F58" s="24">
        <f t="shared" si="0"/>
        <v>135000</v>
      </c>
      <c r="G58" s="8"/>
      <c r="H58" s="8"/>
      <c r="I58" s="8"/>
      <c r="J58" s="8"/>
      <c r="K58" s="8"/>
      <c r="L58" s="8"/>
      <c r="M58" s="8"/>
      <c r="N58" s="8"/>
    </row>
    <row r="59" spans="1:14" s="9" customFormat="1" ht="17" x14ac:dyDescent="0.2">
      <c r="A59" s="231"/>
      <c r="B59" s="21">
        <v>401</v>
      </c>
      <c r="C59" s="21" t="s">
        <v>82</v>
      </c>
      <c r="D59" s="22" t="s">
        <v>91</v>
      </c>
      <c r="E59" s="23">
        <v>2000</v>
      </c>
      <c r="F59" s="24">
        <f t="shared" si="0"/>
        <v>270000</v>
      </c>
      <c r="G59" s="8"/>
      <c r="H59" s="8"/>
      <c r="I59" s="8"/>
      <c r="J59" s="8"/>
      <c r="K59" s="8"/>
      <c r="L59" s="8"/>
      <c r="M59" s="8"/>
      <c r="N59" s="8"/>
    </row>
    <row r="60" spans="1:14" s="9" customFormat="1" ht="17" x14ac:dyDescent="0.2">
      <c r="A60" s="232"/>
      <c r="B60" s="21">
        <v>402</v>
      </c>
      <c r="C60" s="21" t="s">
        <v>77</v>
      </c>
      <c r="D60" s="22" t="s">
        <v>92</v>
      </c>
      <c r="E60" s="23"/>
      <c r="F60" s="24">
        <f t="shared" si="0"/>
        <v>0</v>
      </c>
      <c r="G60" s="8"/>
      <c r="H60" s="8"/>
      <c r="I60" s="8"/>
      <c r="J60" s="8"/>
      <c r="K60" s="8"/>
      <c r="L60" s="8"/>
      <c r="M60" s="8"/>
      <c r="N60" s="8"/>
    </row>
    <row r="61" spans="1:14" s="9" customFormat="1" ht="17" x14ac:dyDescent="0.2">
      <c r="A61" s="35"/>
      <c r="B61" s="21">
        <v>403</v>
      </c>
      <c r="C61" s="21" t="s">
        <v>93</v>
      </c>
      <c r="D61" s="22" t="s">
        <v>94</v>
      </c>
      <c r="E61" s="23"/>
      <c r="F61" s="24">
        <f t="shared" si="0"/>
        <v>0</v>
      </c>
      <c r="G61" s="8"/>
      <c r="H61" s="8"/>
      <c r="I61" s="8"/>
      <c r="J61" s="8"/>
      <c r="K61" s="8"/>
      <c r="L61" s="8"/>
      <c r="M61" s="8"/>
      <c r="N61" s="8"/>
    </row>
    <row r="62" spans="1:14" s="9" customFormat="1" ht="37.25" customHeight="1" x14ac:dyDescent="0.2">
      <c r="A62" s="233" t="s">
        <v>95</v>
      </c>
      <c r="B62" s="36">
        <v>501</v>
      </c>
      <c r="C62" s="36" t="s">
        <v>96</v>
      </c>
      <c r="D62" s="37" t="s">
        <v>97</v>
      </c>
      <c r="E62" s="38">
        <v>600</v>
      </c>
      <c r="F62" s="39">
        <f t="shared" si="0"/>
        <v>81000</v>
      </c>
      <c r="G62" s="8"/>
      <c r="H62" s="8"/>
      <c r="I62" s="8"/>
      <c r="J62" s="8"/>
      <c r="K62" s="8"/>
      <c r="L62" s="8"/>
      <c r="M62" s="8"/>
      <c r="N62" s="8"/>
    </row>
    <row r="63" spans="1:14" s="9" customFormat="1" ht="17" x14ac:dyDescent="0.2">
      <c r="A63" s="234"/>
      <c r="B63" s="36">
        <v>502</v>
      </c>
      <c r="C63" s="36" t="s">
        <v>96</v>
      </c>
      <c r="D63" s="37" t="s">
        <v>98</v>
      </c>
      <c r="E63" s="38">
        <v>300</v>
      </c>
      <c r="F63" s="39">
        <f t="shared" si="0"/>
        <v>40500</v>
      </c>
      <c r="G63" s="8"/>
      <c r="H63" s="8"/>
      <c r="I63" s="8"/>
      <c r="J63" s="8"/>
      <c r="K63" s="8"/>
      <c r="L63" s="8"/>
      <c r="M63" s="8"/>
      <c r="N63" s="8"/>
    </row>
    <row r="64" spans="1:14" ht="17" x14ac:dyDescent="0.2">
      <c r="A64" s="234"/>
      <c r="B64" s="41">
        <v>503</v>
      </c>
      <c r="C64" s="41" t="s">
        <v>99</v>
      </c>
      <c r="D64" s="42" t="s">
        <v>100</v>
      </c>
      <c r="E64" s="38">
        <v>40000</v>
      </c>
      <c r="F64" s="43">
        <f t="shared" si="0"/>
        <v>5400000</v>
      </c>
      <c r="G64" s="8"/>
      <c r="H64" s="2"/>
      <c r="I64" s="2"/>
      <c r="J64" s="2"/>
      <c r="K64" s="2"/>
      <c r="L64" s="2"/>
      <c r="M64" s="2"/>
      <c r="N64" s="2"/>
    </row>
    <row r="65" spans="1:14" ht="17" x14ac:dyDescent="0.2">
      <c r="A65" s="40"/>
      <c r="B65" s="41">
        <v>504</v>
      </c>
      <c r="C65" s="41" t="s">
        <v>101</v>
      </c>
      <c r="D65" s="42" t="s">
        <v>102</v>
      </c>
      <c r="E65" s="38">
        <v>1000</v>
      </c>
      <c r="F65" s="43">
        <f t="shared" si="0"/>
        <v>135000</v>
      </c>
      <c r="G65" s="8"/>
      <c r="H65" s="2"/>
      <c r="I65" s="2"/>
      <c r="J65" s="2"/>
      <c r="K65" s="2"/>
      <c r="L65" s="2"/>
      <c r="M65" s="2"/>
      <c r="N65" s="2"/>
    </row>
    <row r="66" spans="1:14" ht="17" x14ac:dyDescent="0.2">
      <c r="A66" s="214" t="s">
        <v>103</v>
      </c>
      <c r="B66" s="44">
        <v>901</v>
      </c>
      <c r="C66" s="45" t="s">
        <v>56</v>
      </c>
      <c r="D66" s="46" t="s">
        <v>104</v>
      </c>
      <c r="E66" s="47">
        <v>4.4000000000000004</v>
      </c>
      <c r="F66" s="48">
        <f t="shared" si="0"/>
        <v>594</v>
      </c>
      <c r="G66" s="8"/>
      <c r="H66" s="2"/>
      <c r="I66" s="2"/>
      <c r="J66" s="2"/>
      <c r="K66" s="2"/>
      <c r="L66" s="2"/>
      <c r="M66" s="2"/>
      <c r="N66" s="2"/>
    </row>
    <row r="67" spans="1:14" ht="17" x14ac:dyDescent="0.2">
      <c r="A67" s="215"/>
      <c r="B67" s="44">
        <v>902</v>
      </c>
      <c r="C67" s="45" t="s">
        <v>56</v>
      </c>
      <c r="D67" s="46" t="s">
        <v>105</v>
      </c>
      <c r="E67" s="47">
        <v>6.6</v>
      </c>
      <c r="F67" s="48">
        <f t="shared" si="0"/>
        <v>891</v>
      </c>
      <c r="G67" s="8"/>
      <c r="H67" s="2"/>
      <c r="I67" s="2"/>
      <c r="J67" s="2"/>
      <c r="K67" s="2"/>
      <c r="L67" s="2"/>
      <c r="M67" s="2"/>
      <c r="N67" s="2"/>
    </row>
    <row r="68" spans="1:14" ht="17" x14ac:dyDescent="0.2">
      <c r="A68" s="215"/>
      <c r="B68" s="44">
        <v>903</v>
      </c>
      <c r="C68" s="45" t="s">
        <v>106</v>
      </c>
      <c r="D68" s="46" t="s">
        <v>107</v>
      </c>
      <c r="E68" s="47">
        <v>17.600000000000001</v>
      </c>
      <c r="F68" s="48">
        <f t="shared" si="0"/>
        <v>2376</v>
      </c>
      <c r="G68" s="8"/>
      <c r="H68" s="2"/>
      <c r="I68" s="2"/>
      <c r="J68" s="2"/>
      <c r="K68" s="2"/>
      <c r="L68" s="2"/>
      <c r="M68" s="2"/>
      <c r="N68" s="2"/>
    </row>
    <row r="69" spans="1:14" ht="17" x14ac:dyDescent="0.2">
      <c r="A69" s="215"/>
      <c r="B69" s="44">
        <v>904</v>
      </c>
      <c r="C69" s="45" t="s">
        <v>56</v>
      </c>
      <c r="D69" s="46" t="s">
        <v>108</v>
      </c>
      <c r="E69" s="47">
        <v>150</v>
      </c>
      <c r="F69" s="48">
        <f t="shared" ref="F69:F79" si="1">E69*$F$1</f>
        <v>20250</v>
      </c>
      <c r="G69" s="8"/>
      <c r="H69" s="2"/>
      <c r="I69" s="2"/>
      <c r="J69" s="2"/>
      <c r="K69" s="2"/>
      <c r="L69" s="2"/>
      <c r="M69" s="2"/>
      <c r="N69" s="2"/>
    </row>
    <row r="70" spans="1:14" s="49" customFormat="1" ht="17" x14ac:dyDescent="0.2">
      <c r="A70" s="215"/>
      <c r="B70" s="44">
        <v>905</v>
      </c>
      <c r="C70" s="45" t="s">
        <v>109</v>
      </c>
      <c r="D70" s="46" t="s">
        <v>110</v>
      </c>
      <c r="E70" s="47">
        <v>500</v>
      </c>
      <c r="F70" s="48">
        <f t="shared" si="1"/>
        <v>67500</v>
      </c>
      <c r="G70" s="8"/>
    </row>
    <row r="71" spans="1:14" s="50" customFormat="1" ht="17" x14ac:dyDescent="0.2">
      <c r="A71" s="215"/>
      <c r="B71" s="44">
        <v>906</v>
      </c>
      <c r="C71" s="45" t="s">
        <v>109</v>
      </c>
      <c r="D71" s="46" t="s">
        <v>111</v>
      </c>
      <c r="E71" s="47">
        <v>2500</v>
      </c>
      <c r="F71" s="48">
        <f t="shared" si="1"/>
        <v>337500</v>
      </c>
      <c r="G71" s="8"/>
    </row>
    <row r="72" spans="1:14" s="50" customFormat="1" ht="17" x14ac:dyDescent="0.2">
      <c r="A72" s="215"/>
      <c r="B72" s="44">
        <v>907</v>
      </c>
      <c r="C72" s="45" t="s">
        <v>109</v>
      </c>
      <c r="D72" s="46" t="s">
        <v>112</v>
      </c>
      <c r="E72" s="47">
        <v>1800</v>
      </c>
      <c r="F72" s="48">
        <f t="shared" si="1"/>
        <v>243000</v>
      </c>
      <c r="G72" s="8"/>
    </row>
    <row r="73" spans="1:14" s="50" customFormat="1" ht="17" x14ac:dyDescent="0.2">
      <c r="A73" s="215"/>
      <c r="B73" s="44">
        <v>908</v>
      </c>
      <c r="C73" s="44" t="s">
        <v>109</v>
      </c>
      <c r="D73" s="51" t="s">
        <v>113</v>
      </c>
      <c r="E73" s="47">
        <v>3175</v>
      </c>
      <c r="F73" s="52">
        <f t="shared" si="1"/>
        <v>428625</v>
      </c>
      <c r="G73" s="8"/>
    </row>
    <row r="74" spans="1:14" s="50" customFormat="1" ht="17" x14ac:dyDescent="0.2">
      <c r="A74" s="215"/>
      <c r="B74" s="53">
        <v>910</v>
      </c>
      <c r="C74" s="44" t="s">
        <v>109</v>
      </c>
      <c r="D74" s="51" t="s">
        <v>114</v>
      </c>
      <c r="E74" s="47">
        <v>5000</v>
      </c>
      <c r="F74" s="52">
        <f t="shared" si="1"/>
        <v>675000</v>
      </c>
      <c r="G74" s="8"/>
    </row>
    <row r="75" spans="1:14" s="49" customFormat="1" ht="17" x14ac:dyDescent="0.2">
      <c r="A75" s="215"/>
      <c r="B75" s="44">
        <v>911</v>
      </c>
      <c r="C75" s="45" t="s">
        <v>52</v>
      </c>
      <c r="D75" s="46" t="s">
        <v>115</v>
      </c>
      <c r="E75" s="47">
        <v>0.3</v>
      </c>
      <c r="F75" s="48">
        <f t="shared" si="1"/>
        <v>40.5</v>
      </c>
      <c r="G75" s="8"/>
    </row>
    <row r="76" spans="1:14" ht="17" x14ac:dyDescent="0.2">
      <c r="A76" s="215"/>
      <c r="B76" s="51">
        <v>912</v>
      </c>
      <c r="C76" s="54" t="s">
        <v>116</v>
      </c>
      <c r="D76" s="51" t="s">
        <v>117</v>
      </c>
      <c r="E76" s="47">
        <v>15</v>
      </c>
      <c r="F76" s="52">
        <f t="shared" si="1"/>
        <v>2025</v>
      </c>
      <c r="G76" s="8"/>
    </row>
    <row r="77" spans="1:14" ht="17" x14ac:dyDescent="0.2">
      <c r="A77" s="215"/>
      <c r="B77" s="51">
        <v>913</v>
      </c>
      <c r="C77" s="54" t="s">
        <v>116</v>
      </c>
      <c r="D77" s="51" t="s">
        <v>118</v>
      </c>
      <c r="E77" s="47">
        <v>10</v>
      </c>
      <c r="F77" s="52">
        <f t="shared" si="1"/>
        <v>1350</v>
      </c>
      <c r="G77" s="8"/>
    </row>
    <row r="78" spans="1:14" ht="34" x14ac:dyDescent="0.2">
      <c r="A78" s="215"/>
      <c r="B78" s="51">
        <v>914</v>
      </c>
      <c r="C78" s="54" t="s">
        <v>56</v>
      </c>
      <c r="D78" s="51" t="s">
        <v>119</v>
      </c>
      <c r="E78" s="47">
        <v>2000</v>
      </c>
      <c r="F78" s="52">
        <f t="shared" si="1"/>
        <v>270000</v>
      </c>
      <c r="G78" s="8"/>
    </row>
    <row r="79" spans="1:14" ht="34" x14ac:dyDescent="0.2">
      <c r="A79" s="216"/>
      <c r="B79" s="51">
        <v>915</v>
      </c>
      <c r="C79" s="44" t="s">
        <v>120</v>
      </c>
      <c r="D79" s="55" t="s">
        <v>121</v>
      </c>
      <c r="E79" s="47">
        <v>150</v>
      </c>
      <c r="F79" s="52">
        <f t="shared" si="1"/>
        <v>20250</v>
      </c>
      <c r="G79" s="8"/>
    </row>
    <row r="80" spans="1:14" x14ac:dyDescent="0.2">
      <c r="A80" s="56"/>
      <c r="B80" s="56"/>
      <c r="C80" s="56"/>
      <c r="E80" s="57"/>
      <c r="F80" s="58"/>
      <c r="G80" s="8"/>
    </row>
    <row r="81" spans="1:6" x14ac:dyDescent="0.2">
      <c r="A81" s="56"/>
      <c r="B81" s="56"/>
      <c r="C81" s="56"/>
      <c r="E81" s="57"/>
      <c r="F81" s="58"/>
    </row>
    <row r="82" spans="1:6" x14ac:dyDescent="0.2">
      <c r="A82" s="56"/>
      <c r="B82" s="56"/>
      <c r="C82" s="56"/>
      <c r="E82" s="57"/>
      <c r="F82" s="58"/>
    </row>
    <row r="83" spans="1:6" x14ac:dyDescent="0.2">
      <c r="A83" s="56"/>
      <c r="B83" s="56"/>
      <c r="C83" s="56"/>
      <c r="E83" s="57"/>
      <c r="F83" s="58"/>
    </row>
    <row r="84" spans="1:6" x14ac:dyDescent="0.2">
      <c r="A84" s="56"/>
      <c r="B84" s="56"/>
      <c r="C84" s="56"/>
      <c r="E84" s="57"/>
      <c r="F84" s="58"/>
    </row>
    <row r="85" spans="1:6" x14ac:dyDescent="0.2">
      <c r="A85" s="56"/>
      <c r="B85" s="56"/>
      <c r="C85" s="56"/>
      <c r="E85" s="57"/>
      <c r="F85" s="58"/>
    </row>
    <row r="86" spans="1:6" x14ac:dyDescent="0.2">
      <c r="A86" s="56"/>
      <c r="B86" s="56"/>
      <c r="C86" s="56"/>
      <c r="E86" s="57"/>
      <c r="F86" s="58"/>
    </row>
    <row r="87" spans="1:6" x14ac:dyDescent="0.2">
      <c r="A87" s="56"/>
      <c r="B87" s="56"/>
      <c r="C87" s="56"/>
      <c r="E87" s="57"/>
      <c r="F87" s="58"/>
    </row>
    <row r="88" spans="1:6" x14ac:dyDescent="0.2">
      <c r="A88" s="56"/>
      <c r="B88" s="56"/>
      <c r="C88" s="56"/>
      <c r="E88" s="57"/>
      <c r="F88" s="58"/>
    </row>
    <row r="89" spans="1:6" x14ac:dyDescent="0.2">
      <c r="A89" s="56"/>
      <c r="B89" s="56"/>
      <c r="C89" s="56"/>
      <c r="E89" s="57"/>
      <c r="F89" s="58"/>
    </row>
    <row r="90" spans="1:6" x14ac:dyDescent="0.2">
      <c r="A90" s="56"/>
      <c r="B90" s="56"/>
      <c r="C90" s="56"/>
      <c r="E90" s="57"/>
      <c r="F90" s="58"/>
    </row>
    <row r="91" spans="1:6" x14ac:dyDescent="0.2">
      <c r="A91" s="56"/>
      <c r="B91" s="56"/>
      <c r="C91" s="56"/>
      <c r="E91" s="57"/>
      <c r="F91" s="58"/>
    </row>
    <row r="92" spans="1:6" x14ac:dyDescent="0.2">
      <c r="A92" s="56"/>
      <c r="B92" s="56"/>
      <c r="C92" s="56"/>
      <c r="E92" s="57"/>
      <c r="F92" s="58"/>
    </row>
    <row r="93" spans="1:6" x14ac:dyDescent="0.2">
      <c r="A93" s="56"/>
      <c r="B93" s="56"/>
      <c r="C93" s="56"/>
      <c r="E93" s="57"/>
      <c r="F93" s="58"/>
    </row>
    <row r="94" spans="1:6" x14ac:dyDescent="0.2">
      <c r="A94" s="56"/>
      <c r="B94" s="56"/>
      <c r="C94" s="56"/>
      <c r="E94" s="57"/>
      <c r="F94" s="58"/>
    </row>
    <row r="95" spans="1:6" x14ac:dyDescent="0.2">
      <c r="A95" s="56"/>
      <c r="B95" s="56"/>
      <c r="C95" s="56"/>
      <c r="E95" s="57"/>
      <c r="F95" s="58"/>
    </row>
    <row r="96" spans="1:6" x14ac:dyDescent="0.2">
      <c r="A96" s="56"/>
      <c r="B96" s="56"/>
      <c r="C96" s="56"/>
      <c r="E96" s="57"/>
      <c r="F96" s="58"/>
    </row>
    <row r="97" spans="1:6" x14ac:dyDescent="0.2">
      <c r="A97" s="56"/>
      <c r="B97" s="56"/>
      <c r="C97" s="56"/>
      <c r="E97" s="57"/>
      <c r="F97" s="58"/>
    </row>
    <row r="98" spans="1:6" x14ac:dyDescent="0.2">
      <c r="A98" s="56"/>
      <c r="B98" s="56"/>
      <c r="C98" s="56"/>
      <c r="E98" s="57"/>
      <c r="F98" s="58"/>
    </row>
    <row r="99" spans="1:6" x14ac:dyDescent="0.2">
      <c r="A99" s="56"/>
      <c r="B99" s="56"/>
      <c r="C99" s="56"/>
      <c r="E99" s="57"/>
      <c r="F99" s="58"/>
    </row>
    <row r="100" spans="1:6" x14ac:dyDescent="0.2">
      <c r="A100" s="56"/>
      <c r="B100" s="56"/>
      <c r="C100" s="56"/>
      <c r="E100" s="57"/>
      <c r="F100" s="58"/>
    </row>
    <row r="101" spans="1:6" x14ac:dyDescent="0.2">
      <c r="A101" s="56"/>
      <c r="B101" s="56"/>
      <c r="C101" s="56"/>
      <c r="E101" s="57"/>
      <c r="F101" s="58"/>
    </row>
    <row r="102" spans="1:6" x14ac:dyDescent="0.2">
      <c r="A102" s="56"/>
      <c r="B102" s="56"/>
      <c r="C102" s="56"/>
      <c r="E102" s="57"/>
      <c r="F102" s="58"/>
    </row>
    <row r="103" spans="1:6" x14ac:dyDescent="0.2">
      <c r="A103" s="56"/>
      <c r="B103" s="56"/>
      <c r="C103" s="56"/>
      <c r="E103" s="57"/>
      <c r="F103" s="58"/>
    </row>
    <row r="104" spans="1:6" x14ac:dyDescent="0.2">
      <c r="A104" s="56"/>
      <c r="B104" s="56"/>
      <c r="C104" s="56"/>
      <c r="E104" s="57"/>
      <c r="F104" s="58"/>
    </row>
    <row r="105" spans="1:6" x14ac:dyDescent="0.2">
      <c r="A105" s="56"/>
      <c r="B105" s="56"/>
      <c r="C105" s="56"/>
      <c r="E105" s="57"/>
      <c r="F105" s="58"/>
    </row>
    <row r="106" spans="1:6" x14ac:dyDescent="0.2">
      <c r="A106" s="56"/>
      <c r="B106" s="56"/>
      <c r="C106" s="56"/>
      <c r="E106" s="57"/>
      <c r="F106" s="58"/>
    </row>
    <row r="107" spans="1:6" x14ac:dyDescent="0.2">
      <c r="A107" s="56"/>
      <c r="B107" s="56"/>
      <c r="C107" s="56"/>
      <c r="E107" s="57"/>
      <c r="F107" s="58"/>
    </row>
    <row r="108" spans="1:6" x14ac:dyDescent="0.2">
      <c r="A108" s="56"/>
      <c r="B108" s="56"/>
      <c r="C108" s="56"/>
      <c r="E108" s="57"/>
      <c r="F108" s="58"/>
    </row>
    <row r="109" spans="1:6" x14ac:dyDescent="0.2">
      <c r="A109" s="56"/>
      <c r="B109" s="56"/>
      <c r="C109" s="56"/>
      <c r="E109" s="57"/>
      <c r="F109" s="58"/>
    </row>
    <row r="110" spans="1:6" x14ac:dyDescent="0.2">
      <c r="A110" s="56"/>
      <c r="B110" s="56"/>
      <c r="C110" s="56"/>
      <c r="E110" s="57"/>
      <c r="F110" s="58"/>
    </row>
    <row r="111" spans="1:6" x14ac:dyDescent="0.2">
      <c r="A111" s="56"/>
      <c r="B111" s="56"/>
      <c r="C111" s="56"/>
      <c r="E111" s="57"/>
      <c r="F111" s="58"/>
    </row>
    <row r="112" spans="1:6" x14ac:dyDescent="0.2">
      <c r="A112" s="56"/>
      <c r="B112" s="56"/>
      <c r="C112" s="56"/>
      <c r="E112" s="57"/>
      <c r="F112" s="58"/>
    </row>
    <row r="113" spans="1:6" x14ac:dyDescent="0.2">
      <c r="A113" s="56"/>
      <c r="B113" s="56"/>
      <c r="C113" s="56"/>
      <c r="E113" s="57"/>
      <c r="F113" s="58"/>
    </row>
    <row r="114" spans="1:6" x14ac:dyDescent="0.2">
      <c r="A114" s="56"/>
      <c r="B114" s="56"/>
      <c r="C114" s="56"/>
      <c r="E114" s="57"/>
      <c r="F114" s="58"/>
    </row>
    <row r="115" spans="1:6" x14ac:dyDescent="0.2">
      <c r="A115" s="56"/>
      <c r="B115" s="56"/>
      <c r="C115" s="56"/>
      <c r="E115" s="57"/>
      <c r="F115" s="58"/>
    </row>
    <row r="116" spans="1:6" x14ac:dyDescent="0.2">
      <c r="A116" s="56"/>
      <c r="B116" s="56"/>
      <c r="C116" s="56"/>
      <c r="E116" s="57"/>
      <c r="F116" s="58"/>
    </row>
    <row r="117" spans="1:6" x14ac:dyDescent="0.2">
      <c r="A117" s="56"/>
      <c r="B117" s="56"/>
      <c r="C117" s="56"/>
      <c r="E117" s="57"/>
      <c r="F117" s="58"/>
    </row>
    <row r="118" spans="1:6" x14ac:dyDescent="0.2">
      <c r="A118" s="56"/>
      <c r="B118" s="56"/>
      <c r="C118" s="56"/>
      <c r="E118" s="57"/>
      <c r="F118" s="58"/>
    </row>
    <row r="119" spans="1:6" x14ac:dyDescent="0.2">
      <c r="A119" s="56"/>
      <c r="B119" s="56"/>
      <c r="C119" s="56"/>
      <c r="E119" s="57"/>
      <c r="F119" s="58"/>
    </row>
    <row r="120" spans="1:6" x14ac:dyDescent="0.2">
      <c r="A120" s="56"/>
      <c r="B120" s="56"/>
      <c r="C120" s="56"/>
      <c r="E120" s="57"/>
      <c r="F120" s="58"/>
    </row>
    <row r="121" spans="1:6" x14ac:dyDescent="0.2">
      <c r="A121" s="56"/>
      <c r="B121" s="56"/>
      <c r="C121" s="56"/>
      <c r="E121" s="57"/>
      <c r="F121" s="58"/>
    </row>
    <row r="122" spans="1:6" x14ac:dyDescent="0.2">
      <c r="A122" s="56"/>
      <c r="B122" s="56"/>
      <c r="C122" s="56"/>
      <c r="E122" s="57"/>
      <c r="F122" s="58"/>
    </row>
    <row r="123" spans="1:6" x14ac:dyDescent="0.2">
      <c r="A123" s="56"/>
      <c r="B123" s="56"/>
      <c r="C123" s="56"/>
      <c r="E123" s="57"/>
      <c r="F123" s="58"/>
    </row>
    <row r="124" spans="1:6" x14ac:dyDescent="0.2">
      <c r="A124" s="56"/>
      <c r="B124" s="56"/>
      <c r="C124" s="56"/>
      <c r="E124" s="57"/>
      <c r="F124" s="58"/>
    </row>
    <row r="125" spans="1:6" x14ac:dyDescent="0.2">
      <c r="A125" s="56"/>
      <c r="B125" s="56"/>
      <c r="C125" s="56"/>
      <c r="E125" s="57"/>
      <c r="F125" s="58"/>
    </row>
    <row r="126" spans="1:6" x14ac:dyDescent="0.2">
      <c r="A126" s="56"/>
      <c r="B126" s="56"/>
      <c r="C126" s="56"/>
      <c r="E126" s="57"/>
      <c r="F126" s="58"/>
    </row>
    <row r="127" spans="1:6" x14ac:dyDescent="0.2">
      <c r="A127" s="56"/>
      <c r="B127" s="56"/>
      <c r="C127" s="56"/>
      <c r="E127" s="57"/>
      <c r="F127" s="58"/>
    </row>
    <row r="128" spans="1:6" x14ac:dyDescent="0.2">
      <c r="A128" s="56"/>
      <c r="B128" s="56"/>
      <c r="C128" s="56"/>
      <c r="E128" s="57"/>
      <c r="F128" s="58"/>
    </row>
    <row r="129" spans="1:6" x14ac:dyDescent="0.2">
      <c r="A129" s="56"/>
      <c r="B129" s="56"/>
      <c r="C129" s="56"/>
      <c r="E129" s="57"/>
      <c r="F129" s="58"/>
    </row>
    <row r="130" spans="1:6" x14ac:dyDescent="0.2">
      <c r="A130" s="56"/>
      <c r="B130" s="56"/>
      <c r="C130" s="56"/>
      <c r="E130" s="57"/>
      <c r="F130" s="58"/>
    </row>
    <row r="131" spans="1:6" x14ac:dyDescent="0.2">
      <c r="A131" s="56"/>
      <c r="B131" s="56"/>
      <c r="C131" s="56"/>
      <c r="E131" s="57"/>
      <c r="F131" s="58"/>
    </row>
    <row r="132" spans="1:6" x14ac:dyDescent="0.2">
      <c r="A132" s="56"/>
      <c r="B132" s="56"/>
      <c r="C132" s="56"/>
      <c r="E132" s="57"/>
      <c r="F132" s="58"/>
    </row>
    <row r="133" spans="1:6" x14ac:dyDescent="0.2">
      <c r="A133" s="56"/>
      <c r="B133" s="56"/>
      <c r="C133" s="56"/>
      <c r="E133" s="57"/>
      <c r="F133" s="58"/>
    </row>
    <row r="134" spans="1:6" x14ac:dyDescent="0.2">
      <c r="A134" s="56"/>
      <c r="B134" s="56"/>
      <c r="C134" s="56"/>
      <c r="E134" s="57"/>
      <c r="F134" s="58"/>
    </row>
    <row r="135" spans="1:6" x14ac:dyDescent="0.2">
      <c r="A135" s="56"/>
      <c r="B135" s="56"/>
      <c r="C135" s="56"/>
      <c r="E135" s="57"/>
      <c r="F135" s="58"/>
    </row>
    <row r="136" spans="1:6" x14ac:dyDescent="0.2">
      <c r="A136" s="56"/>
      <c r="B136" s="56"/>
      <c r="C136" s="56"/>
      <c r="E136" s="57"/>
      <c r="F136" s="58"/>
    </row>
    <row r="137" spans="1:6" x14ac:dyDescent="0.2">
      <c r="A137" s="56"/>
      <c r="B137" s="56"/>
      <c r="C137" s="56"/>
      <c r="E137" s="57"/>
      <c r="F137" s="58"/>
    </row>
    <row r="138" spans="1:6" x14ac:dyDescent="0.2">
      <c r="A138" s="56"/>
      <c r="B138" s="56"/>
      <c r="C138" s="56"/>
      <c r="E138" s="57"/>
      <c r="F138" s="58"/>
    </row>
    <row r="139" spans="1:6" x14ac:dyDescent="0.2">
      <c r="A139" s="56"/>
      <c r="B139" s="56"/>
      <c r="C139" s="56"/>
      <c r="E139" s="57"/>
      <c r="F139" s="58"/>
    </row>
    <row r="140" spans="1:6" x14ac:dyDescent="0.2">
      <c r="A140" s="56"/>
      <c r="B140" s="56"/>
      <c r="C140" s="56"/>
      <c r="E140" s="57"/>
      <c r="F140" s="58"/>
    </row>
    <row r="141" spans="1:6" x14ac:dyDescent="0.2">
      <c r="A141" s="56"/>
      <c r="B141" s="56"/>
      <c r="C141" s="56"/>
      <c r="E141" s="57"/>
      <c r="F141" s="58"/>
    </row>
    <row r="142" spans="1:6" x14ac:dyDescent="0.2">
      <c r="A142" s="56"/>
      <c r="B142" s="56"/>
      <c r="C142" s="56"/>
      <c r="E142" s="57"/>
      <c r="F142" s="58"/>
    </row>
    <row r="143" spans="1:6" x14ac:dyDescent="0.2">
      <c r="A143" s="56"/>
      <c r="B143" s="56"/>
      <c r="C143" s="56"/>
      <c r="E143" s="57"/>
      <c r="F143" s="58"/>
    </row>
    <row r="144" spans="1:6" x14ac:dyDescent="0.2">
      <c r="A144" s="56"/>
      <c r="B144" s="56"/>
      <c r="C144" s="56"/>
      <c r="E144" s="57"/>
      <c r="F144" s="58"/>
    </row>
    <row r="145" spans="1:6" x14ac:dyDescent="0.2">
      <c r="A145" s="56"/>
      <c r="B145" s="56"/>
      <c r="C145" s="56"/>
      <c r="E145" s="57"/>
      <c r="F145" s="58"/>
    </row>
    <row r="146" spans="1:6" x14ac:dyDescent="0.2">
      <c r="A146" s="56"/>
      <c r="B146" s="56"/>
      <c r="C146" s="56"/>
      <c r="E146" s="57"/>
      <c r="F146" s="58"/>
    </row>
    <row r="147" spans="1:6" x14ac:dyDescent="0.2">
      <c r="A147" s="56"/>
      <c r="B147" s="56"/>
      <c r="C147" s="56"/>
      <c r="E147" s="57"/>
      <c r="F147" s="58"/>
    </row>
    <row r="148" spans="1:6" x14ac:dyDescent="0.2">
      <c r="A148" s="56"/>
      <c r="B148" s="56"/>
      <c r="C148" s="56"/>
      <c r="E148" s="57"/>
      <c r="F148" s="58"/>
    </row>
    <row r="149" spans="1:6" x14ac:dyDescent="0.2">
      <c r="A149" s="56"/>
      <c r="B149" s="56"/>
      <c r="C149" s="56"/>
      <c r="E149" s="57"/>
      <c r="F149" s="58"/>
    </row>
    <row r="150" spans="1:6" x14ac:dyDescent="0.2">
      <c r="A150" s="56"/>
      <c r="B150" s="56"/>
      <c r="C150" s="56"/>
      <c r="E150" s="57"/>
      <c r="F150" s="58"/>
    </row>
    <row r="151" spans="1:6" x14ac:dyDescent="0.2">
      <c r="A151" s="56"/>
      <c r="B151" s="56"/>
      <c r="C151" s="56"/>
      <c r="E151" s="57"/>
      <c r="F151" s="58"/>
    </row>
    <row r="152" spans="1:6" x14ac:dyDescent="0.2">
      <c r="A152" s="56"/>
      <c r="B152" s="56"/>
      <c r="C152" s="56"/>
      <c r="E152" s="57"/>
      <c r="F152" s="58"/>
    </row>
    <row r="153" spans="1:6" x14ac:dyDescent="0.2">
      <c r="A153" s="56"/>
      <c r="B153" s="56"/>
      <c r="C153" s="56"/>
      <c r="E153" s="57"/>
      <c r="F153" s="58"/>
    </row>
    <row r="154" spans="1:6" x14ac:dyDescent="0.2">
      <c r="A154" s="56"/>
      <c r="B154" s="56"/>
      <c r="C154" s="56"/>
      <c r="E154" s="57"/>
      <c r="F154" s="58"/>
    </row>
    <row r="155" spans="1:6" x14ac:dyDescent="0.2">
      <c r="A155" s="56"/>
      <c r="B155" s="56"/>
      <c r="C155" s="56"/>
      <c r="E155" s="57"/>
      <c r="F155" s="58"/>
    </row>
    <row r="156" spans="1:6" x14ac:dyDescent="0.2">
      <c r="A156" s="56"/>
      <c r="B156" s="56"/>
      <c r="C156" s="56"/>
      <c r="E156" s="57"/>
      <c r="F156" s="58"/>
    </row>
    <row r="157" spans="1:6" x14ac:dyDescent="0.2">
      <c r="A157" s="56"/>
      <c r="B157" s="56"/>
      <c r="C157" s="56"/>
      <c r="E157" s="57"/>
      <c r="F157" s="58"/>
    </row>
    <row r="158" spans="1:6" x14ac:dyDescent="0.2">
      <c r="A158" s="56"/>
      <c r="B158" s="56"/>
      <c r="C158" s="56"/>
      <c r="E158" s="57"/>
      <c r="F158" s="58"/>
    </row>
    <row r="159" spans="1:6" x14ac:dyDescent="0.2">
      <c r="A159" s="56"/>
      <c r="B159" s="56"/>
      <c r="C159" s="56"/>
      <c r="E159" s="57"/>
      <c r="F159" s="58"/>
    </row>
    <row r="160" spans="1:6" x14ac:dyDescent="0.2">
      <c r="A160" s="56"/>
      <c r="B160" s="56"/>
      <c r="C160" s="56"/>
      <c r="E160" s="57"/>
      <c r="F160" s="58"/>
    </row>
    <row r="161" spans="1:6" x14ac:dyDescent="0.2">
      <c r="A161" s="56"/>
      <c r="B161" s="56"/>
      <c r="C161" s="56"/>
      <c r="E161" s="57"/>
      <c r="F161" s="58"/>
    </row>
    <row r="162" spans="1:6" x14ac:dyDescent="0.2">
      <c r="A162" s="56"/>
      <c r="B162" s="56"/>
      <c r="C162" s="56"/>
      <c r="E162" s="57"/>
      <c r="F162" s="58"/>
    </row>
    <row r="163" spans="1:6" x14ac:dyDescent="0.2">
      <c r="A163" s="56"/>
      <c r="B163" s="56"/>
      <c r="C163" s="56"/>
      <c r="E163" s="57"/>
      <c r="F163" s="58"/>
    </row>
    <row r="164" spans="1:6" x14ac:dyDescent="0.2">
      <c r="A164" s="56"/>
      <c r="B164" s="56"/>
      <c r="C164" s="56"/>
      <c r="E164" s="57"/>
      <c r="F164" s="58"/>
    </row>
    <row r="165" spans="1:6" x14ac:dyDescent="0.2">
      <c r="A165" s="56"/>
      <c r="B165" s="56"/>
      <c r="C165" s="56"/>
      <c r="E165" s="57"/>
      <c r="F165" s="58"/>
    </row>
    <row r="166" spans="1:6" x14ac:dyDescent="0.2">
      <c r="A166" s="56"/>
      <c r="B166" s="56"/>
      <c r="C166" s="56"/>
      <c r="E166" s="57"/>
      <c r="F166" s="58"/>
    </row>
    <row r="167" spans="1:6" x14ac:dyDescent="0.2">
      <c r="A167" s="56"/>
      <c r="B167" s="56"/>
      <c r="C167" s="56"/>
      <c r="E167" s="57"/>
      <c r="F167" s="58"/>
    </row>
    <row r="168" spans="1:6" x14ac:dyDescent="0.2">
      <c r="A168" s="56"/>
      <c r="B168" s="56"/>
      <c r="C168" s="56"/>
      <c r="E168" s="57"/>
      <c r="F168" s="58"/>
    </row>
    <row r="169" spans="1:6" x14ac:dyDescent="0.2">
      <c r="A169" s="56"/>
      <c r="B169" s="56"/>
      <c r="C169" s="56"/>
      <c r="E169" s="57"/>
      <c r="F169" s="58"/>
    </row>
    <row r="170" spans="1:6" x14ac:dyDescent="0.2">
      <c r="A170" s="56"/>
      <c r="B170" s="56"/>
      <c r="C170" s="56"/>
      <c r="E170" s="57"/>
      <c r="F170" s="58"/>
    </row>
    <row r="171" spans="1:6" x14ac:dyDescent="0.2">
      <c r="A171" s="56"/>
      <c r="B171" s="56"/>
      <c r="C171" s="56"/>
      <c r="E171" s="57"/>
      <c r="F171" s="58"/>
    </row>
    <row r="172" spans="1:6" x14ac:dyDescent="0.2">
      <c r="A172" s="56"/>
      <c r="B172" s="56"/>
      <c r="C172" s="56"/>
      <c r="E172" s="57"/>
      <c r="F172" s="58"/>
    </row>
    <row r="173" spans="1:6" x14ac:dyDescent="0.2">
      <c r="A173" s="56"/>
      <c r="B173" s="56"/>
      <c r="C173" s="56"/>
      <c r="E173" s="57"/>
      <c r="F173" s="58"/>
    </row>
    <row r="174" spans="1:6" x14ac:dyDescent="0.2">
      <c r="A174" s="56"/>
      <c r="B174" s="56"/>
      <c r="C174" s="56"/>
      <c r="E174" s="57"/>
      <c r="F174" s="58"/>
    </row>
    <row r="175" spans="1:6" x14ac:dyDescent="0.2">
      <c r="A175" s="56"/>
      <c r="B175" s="56"/>
      <c r="C175" s="56"/>
      <c r="E175" s="57"/>
      <c r="F175" s="58"/>
    </row>
    <row r="176" spans="1:6" x14ac:dyDescent="0.2">
      <c r="A176" s="56"/>
      <c r="B176" s="56"/>
      <c r="C176" s="56"/>
      <c r="E176" s="57"/>
      <c r="F176" s="58"/>
    </row>
    <row r="177" spans="1:6" x14ac:dyDescent="0.2">
      <c r="A177" s="56"/>
      <c r="B177" s="56"/>
      <c r="C177" s="56"/>
      <c r="E177" s="57"/>
      <c r="F177" s="58"/>
    </row>
    <row r="178" spans="1:6" x14ac:dyDescent="0.2">
      <c r="A178" s="56"/>
      <c r="B178" s="56"/>
      <c r="C178" s="56"/>
      <c r="E178" s="57"/>
      <c r="F178" s="58"/>
    </row>
    <row r="179" spans="1:6" x14ac:dyDescent="0.2">
      <c r="A179" s="56"/>
      <c r="B179" s="56"/>
      <c r="C179" s="56"/>
      <c r="E179" s="57"/>
      <c r="F179" s="58"/>
    </row>
    <row r="180" spans="1:6" x14ac:dyDescent="0.2">
      <c r="A180" s="56"/>
      <c r="B180" s="56"/>
      <c r="C180" s="56"/>
      <c r="E180" s="57"/>
      <c r="F180" s="58"/>
    </row>
    <row r="181" spans="1:6" x14ac:dyDescent="0.2">
      <c r="A181" s="56"/>
      <c r="B181" s="56"/>
      <c r="C181" s="56"/>
      <c r="E181" s="57"/>
      <c r="F181" s="58"/>
    </row>
    <row r="182" spans="1:6" x14ac:dyDescent="0.2">
      <c r="A182" s="56"/>
      <c r="B182" s="56"/>
      <c r="C182" s="56"/>
      <c r="E182" s="57"/>
      <c r="F182" s="58"/>
    </row>
    <row r="183" spans="1:6" x14ac:dyDescent="0.2">
      <c r="A183" s="56"/>
      <c r="B183" s="56"/>
      <c r="C183" s="56"/>
      <c r="E183" s="57"/>
      <c r="F183" s="58"/>
    </row>
    <row r="184" spans="1:6" x14ac:dyDescent="0.2">
      <c r="A184" s="56"/>
      <c r="B184" s="56"/>
      <c r="C184" s="56"/>
      <c r="E184" s="57"/>
      <c r="F184" s="58"/>
    </row>
    <row r="185" spans="1:6" x14ac:dyDescent="0.2">
      <c r="A185" s="56"/>
      <c r="B185" s="56"/>
      <c r="C185" s="56"/>
      <c r="E185" s="57"/>
      <c r="F185" s="58"/>
    </row>
    <row r="186" spans="1:6" x14ac:dyDescent="0.2">
      <c r="A186" s="56"/>
      <c r="B186" s="56"/>
      <c r="C186" s="56"/>
      <c r="E186" s="57"/>
      <c r="F186" s="58"/>
    </row>
    <row r="187" spans="1:6" x14ac:dyDescent="0.2">
      <c r="A187" s="56"/>
      <c r="B187" s="56"/>
      <c r="C187" s="56"/>
      <c r="E187" s="57"/>
      <c r="F187" s="58"/>
    </row>
    <row r="188" spans="1:6" x14ac:dyDescent="0.2">
      <c r="A188" s="56"/>
      <c r="B188" s="56"/>
      <c r="C188" s="56"/>
      <c r="E188" s="57"/>
      <c r="F188" s="58"/>
    </row>
    <row r="189" spans="1:6" x14ac:dyDescent="0.2">
      <c r="A189" s="56"/>
      <c r="B189" s="56"/>
      <c r="C189" s="56"/>
      <c r="E189" s="57"/>
      <c r="F189" s="58"/>
    </row>
    <row r="190" spans="1:6" x14ac:dyDescent="0.2">
      <c r="A190" s="56"/>
      <c r="B190" s="56"/>
      <c r="C190" s="56"/>
      <c r="E190" s="57"/>
      <c r="F190" s="58"/>
    </row>
    <row r="191" spans="1:6" x14ac:dyDescent="0.2">
      <c r="A191" s="56"/>
      <c r="B191" s="56"/>
      <c r="C191" s="56"/>
      <c r="E191" s="57"/>
      <c r="F191" s="58"/>
    </row>
    <row r="192" spans="1:6" x14ac:dyDescent="0.2">
      <c r="A192" s="56"/>
      <c r="B192" s="56"/>
      <c r="C192" s="56"/>
      <c r="E192" s="57"/>
      <c r="F192" s="58"/>
    </row>
    <row r="193" spans="1:6" x14ac:dyDescent="0.2">
      <c r="A193" s="56"/>
      <c r="B193" s="56"/>
      <c r="C193" s="56"/>
      <c r="E193" s="57"/>
      <c r="F193" s="58"/>
    </row>
    <row r="194" spans="1:6" x14ac:dyDescent="0.2">
      <c r="A194" s="56"/>
      <c r="B194" s="56"/>
      <c r="C194" s="56"/>
      <c r="E194" s="57"/>
      <c r="F194" s="58"/>
    </row>
    <row r="195" spans="1:6" x14ac:dyDescent="0.2">
      <c r="A195" s="56"/>
      <c r="B195" s="56"/>
      <c r="C195" s="56"/>
      <c r="E195" s="57"/>
      <c r="F195" s="58"/>
    </row>
    <row r="196" spans="1:6" x14ac:dyDescent="0.2">
      <c r="A196" s="56"/>
      <c r="B196" s="56"/>
      <c r="C196" s="56"/>
      <c r="E196" s="57"/>
      <c r="F196" s="58"/>
    </row>
    <row r="197" spans="1:6" x14ac:dyDescent="0.2">
      <c r="A197" s="56"/>
      <c r="B197" s="56"/>
      <c r="C197" s="56"/>
      <c r="E197" s="57"/>
      <c r="F197" s="58"/>
    </row>
    <row r="198" spans="1:6" x14ac:dyDescent="0.2">
      <c r="A198" s="56"/>
      <c r="B198" s="56"/>
      <c r="C198" s="56"/>
      <c r="E198" s="57"/>
      <c r="F198" s="58"/>
    </row>
    <row r="199" spans="1:6" x14ac:dyDescent="0.2">
      <c r="A199" s="56"/>
      <c r="B199" s="56"/>
      <c r="C199" s="56"/>
      <c r="E199" s="57"/>
      <c r="F199" s="58"/>
    </row>
    <row r="200" spans="1:6" x14ac:dyDescent="0.2">
      <c r="A200" s="56"/>
      <c r="B200" s="56"/>
      <c r="C200" s="56"/>
      <c r="E200" s="57"/>
      <c r="F200" s="58"/>
    </row>
    <row r="201" spans="1:6" x14ac:dyDescent="0.2">
      <c r="A201" s="56"/>
      <c r="B201" s="56"/>
      <c r="C201" s="56"/>
      <c r="E201" s="57"/>
      <c r="F201" s="58"/>
    </row>
    <row r="202" spans="1:6" x14ac:dyDescent="0.2">
      <c r="A202" s="56"/>
      <c r="B202" s="56"/>
      <c r="C202" s="56"/>
      <c r="E202" s="57"/>
      <c r="F202" s="58"/>
    </row>
    <row r="203" spans="1:6" x14ac:dyDescent="0.2">
      <c r="A203" s="56"/>
      <c r="B203" s="56"/>
      <c r="C203" s="56"/>
      <c r="E203" s="57"/>
      <c r="F203" s="58"/>
    </row>
    <row r="204" spans="1:6" x14ac:dyDescent="0.2">
      <c r="A204" s="56"/>
      <c r="B204" s="56"/>
      <c r="C204" s="56"/>
      <c r="E204" s="57"/>
      <c r="F204" s="58"/>
    </row>
    <row r="205" spans="1:6" x14ac:dyDescent="0.2">
      <c r="A205" s="56"/>
      <c r="B205" s="56"/>
      <c r="C205" s="56"/>
      <c r="E205" s="57"/>
      <c r="F205" s="58"/>
    </row>
    <row r="206" spans="1:6" x14ac:dyDescent="0.2">
      <c r="A206" s="56"/>
      <c r="B206" s="56"/>
      <c r="C206" s="56"/>
      <c r="E206" s="57"/>
      <c r="F206" s="58"/>
    </row>
    <row r="207" spans="1:6" x14ac:dyDescent="0.2">
      <c r="A207" s="56"/>
      <c r="B207" s="56"/>
      <c r="C207" s="56"/>
      <c r="E207" s="57"/>
      <c r="F207" s="58"/>
    </row>
    <row r="208" spans="1:6" x14ac:dyDescent="0.2">
      <c r="A208" s="56"/>
      <c r="B208" s="56"/>
      <c r="C208" s="56"/>
      <c r="E208" s="57"/>
      <c r="F208" s="58"/>
    </row>
    <row r="209" spans="1:6" x14ac:dyDescent="0.2">
      <c r="A209" s="56"/>
      <c r="B209" s="56"/>
      <c r="C209" s="56"/>
      <c r="E209" s="57"/>
      <c r="F209" s="58"/>
    </row>
    <row r="210" spans="1:6" x14ac:dyDescent="0.2">
      <c r="A210" s="56"/>
      <c r="B210" s="56"/>
      <c r="C210" s="56"/>
      <c r="E210" s="57"/>
      <c r="F210" s="58"/>
    </row>
    <row r="211" spans="1:6" x14ac:dyDescent="0.2">
      <c r="A211" s="56"/>
      <c r="B211" s="56"/>
      <c r="C211" s="56"/>
      <c r="E211" s="57"/>
      <c r="F211" s="58"/>
    </row>
    <row r="212" spans="1:6" x14ac:dyDescent="0.2">
      <c r="A212" s="56"/>
      <c r="B212" s="56"/>
      <c r="C212" s="56"/>
      <c r="E212" s="57"/>
      <c r="F212" s="58"/>
    </row>
    <row r="213" spans="1:6" x14ac:dyDescent="0.2">
      <c r="A213" s="56"/>
      <c r="B213" s="56"/>
      <c r="C213" s="56"/>
      <c r="E213" s="57"/>
      <c r="F213" s="58"/>
    </row>
    <row r="214" spans="1:6" x14ac:dyDescent="0.2">
      <c r="A214" s="56"/>
      <c r="B214" s="56"/>
      <c r="C214" s="56"/>
      <c r="E214" s="57"/>
      <c r="F214" s="58"/>
    </row>
    <row r="215" spans="1:6" x14ac:dyDescent="0.2">
      <c r="A215" s="56"/>
      <c r="B215" s="56"/>
      <c r="C215" s="56"/>
      <c r="E215" s="57"/>
      <c r="F215" s="58"/>
    </row>
    <row r="216" spans="1:6" x14ac:dyDescent="0.2">
      <c r="A216" s="56"/>
      <c r="B216" s="56"/>
      <c r="C216" s="56"/>
      <c r="E216" s="57"/>
      <c r="F216" s="58"/>
    </row>
    <row r="217" spans="1:6" x14ac:dyDescent="0.2">
      <c r="A217" s="56"/>
      <c r="B217" s="56"/>
      <c r="C217" s="56"/>
      <c r="E217" s="57"/>
      <c r="F217" s="58"/>
    </row>
    <row r="218" spans="1:6" x14ac:dyDescent="0.2">
      <c r="A218" s="56"/>
      <c r="B218" s="56"/>
      <c r="C218" s="56"/>
      <c r="E218" s="57"/>
      <c r="F218" s="58"/>
    </row>
    <row r="219" spans="1:6" x14ac:dyDescent="0.2">
      <c r="A219" s="56"/>
      <c r="B219" s="56"/>
      <c r="C219" s="56"/>
      <c r="E219" s="57"/>
      <c r="F219" s="58"/>
    </row>
    <row r="220" spans="1:6" x14ac:dyDescent="0.2">
      <c r="A220" s="56"/>
      <c r="B220" s="56"/>
      <c r="C220" s="56"/>
      <c r="E220" s="57"/>
      <c r="F220" s="58"/>
    </row>
    <row r="221" spans="1:6" x14ac:dyDescent="0.2">
      <c r="A221" s="56"/>
      <c r="B221" s="56"/>
      <c r="C221" s="56"/>
      <c r="E221" s="57"/>
      <c r="F221" s="58"/>
    </row>
    <row r="222" spans="1:6" x14ac:dyDescent="0.2">
      <c r="A222" s="56"/>
      <c r="B222" s="56"/>
      <c r="C222" s="56"/>
      <c r="E222" s="57"/>
      <c r="F222" s="58"/>
    </row>
    <row r="223" spans="1:6" x14ac:dyDescent="0.2">
      <c r="A223" s="56"/>
      <c r="B223" s="56"/>
      <c r="C223" s="56"/>
      <c r="E223" s="57"/>
      <c r="F223" s="58"/>
    </row>
    <row r="224" spans="1:6" x14ac:dyDescent="0.2">
      <c r="A224" s="56"/>
      <c r="B224" s="56"/>
      <c r="C224" s="56"/>
      <c r="E224" s="57"/>
      <c r="F224" s="58"/>
    </row>
    <row r="225" spans="1:6" x14ac:dyDescent="0.2">
      <c r="A225" s="56"/>
      <c r="B225" s="56"/>
      <c r="C225" s="56"/>
      <c r="E225" s="57"/>
      <c r="F225" s="58"/>
    </row>
    <row r="226" spans="1:6" x14ac:dyDescent="0.2">
      <c r="A226" s="56"/>
      <c r="B226" s="56"/>
      <c r="C226" s="56"/>
      <c r="E226" s="57"/>
      <c r="F226" s="58"/>
    </row>
    <row r="227" spans="1:6" x14ac:dyDescent="0.2">
      <c r="A227" s="56"/>
      <c r="B227" s="56"/>
      <c r="C227" s="56"/>
      <c r="E227" s="57"/>
      <c r="F227" s="58"/>
    </row>
    <row r="228" spans="1:6" x14ac:dyDescent="0.2">
      <c r="A228" s="56"/>
      <c r="B228" s="56"/>
      <c r="C228" s="56"/>
      <c r="E228" s="57"/>
      <c r="F228" s="58"/>
    </row>
    <row r="229" spans="1:6" x14ac:dyDescent="0.2">
      <c r="A229" s="56"/>
      <c r="B229" s="56"/>
      <c r="C229" s="56"/>
      <c r="E229" s="57"/>
      <c r="F229" s="58"/>
    </row>
    <row r="230" spans="1:6" x14ac:dyDescent="0.2">
      <c r="A230" s="56"/>
      <c r="B230" s="56"/>
      <c r="C230" s="56"/>
      <c r="E230" s="57"/>
      <c r="F230" s="58"/>
    </row>
    <row r="231" spans="1:6" x14ac:dyDescent="0.2">
      <c r="A231" s="56"/>
      <c r="B231" s="56"/>
      <c r="C231" s="56"/>
      <c r="E231" s="57"/>
      <c r="F231" s="58"/>
    </row>
    <row r="232" spans="1:6" x14ac:dyDescent="0.2">
      <c r="A232" s="56"/>
      <c r="B232" s="56"/>
      <c r="C232" s="56"/>
      <c r="E232" s="57"/>
      <c r="F232" s="58"/>
    </row>
    <row r="233" spans="1:6" x14ac:dyDescent="0.2">
      <c r="A233" s="56"/>
      <c r="B233" s="56"/>
      <c r="C233" s="56"/>
      <c r="E233" s="57"/>
      <c r="F233" s="58"/>
    </row>
    <row r="234" spans="1:6" x14ac:dyDescent="0.2">
      <c r="A234" s="56"/>
      <c r="B234" s="56"/>
      <c r="C234" s="56"/>
      <c r="E234" s="57"/>
      <c r="F234" s="58"/>
    </row>
    <row r="235" spans="1:6" x14ac:dyDescent="0.2">
      <c r="A235" s="56"/>
      <c r="B235" s="56"/>
      <c r="C235" s="56"/>
      <c r="E235" s="57"/>
      <c r="F235" s="58"/>
    </row>
    <row r="236" spans="1:6" x14ac:dyDescent="0.2">
      <c r="A236" s="56"/>
      <c r="B236" s="56"/>
      <c r="C236" s="56"/>
      <c r="E236" s="57"/>
      <c r="F236" s="58"/>
    </row>
    <row r="237" spans="1:6" x14ac:dyDescent="0.2">
      <c r="A237" s="56"/>
      <c r="B237" s="56"/>
      <c r="C237" s="56"/>
      <c r="E237" s="57"/>
      <c r="F237" s="58"/>
    </row>
    <row r="238" spans="1:6" x14ac:dyDescent="0.2">
      <c r="A238" s="56"/>
      <c r="B238" s="56"/>
      <c r="C238" s="56"/>
      <c r="E238" s="57"/>
      <c r="F238" s="58"/>
    </row>
    <row r="239" spans="1:6" x14ac:dyDescent="0.2">
      <c r="A239" s="56"/>
      <c r="B239" s="56"/>
      <c r="C239" s="56"/>
      <c r="E239" s="57"/>
      <c r="F239" s="58"/>
    </row>
    <row r="240" spans="1:6" x14ac:dyDescent="0.2">
      <c r="A240" s="56"/>
      <c r="B240" s="56"/>
      <c r="C240" s="56"/>
      <c r="E240" s="57"/>
      <c r="F240" s="58"/>
    </row>
    <row r="241" spans="1:6" x14ac:dyDescent="0.2">
      <c r="A241" s="56"/>
      <c r="B241" s="56"/>
      <c r="C241" s="56"/>
      <c r="E241" s="57"/>
      <c r="F241" s="58"/>
    </row>
    <row r="242" spans="1:6" x14ac:dyDescent="0.2">
      <c r="A242" s="56"/>
      <c r="B242" s="56"/>
      <c r="C242" s="56"/>
      <c r="E242" s="57"/>
      <c r="F242" s="58"/>
    </row>
    <row r="243" spans="1:6" x14ac:dyDescent="0.2">
      <c r="A243" s="56"/>
      <c r="B243" s="56"/>
      <c r="C243" s="56"/>
      <c r="E243" s="57"/>
      <c r="F243" s="58"/>
    </row>
    <row r="244" spans="1:6" x14ac:dyDescent="0.2">
      <c r="A244" s="56"/>
      <c r="B244" s="56"/>
      <c r="C244" s="56"/>
      <c r="E244" s="57"/>
      <c r="F244" s="58"/>
    </row>
    <row r="245" spans="1:6" x14ac:dyDescent="0.2">
      <c r="A245" s="56"/>
      <c r="B245" s="56"/>
      <c r="C245" s="56"/>
      <c r="E245" s="57"/>
      <c r="F245" s="58"/>
    </row>
    <row r="246" spans="1:6" x14ac:dyDescent="0.2">
      <c r="A246" s="56"/>
      <c r="B246" s="56"/>
      <c r="C246" s="56"/>
      <c r="E246" s="57"/>
      <c r="F246" s="58"/>
    </row>
    <row r="247" spans="1:6" x14ac:dyDescent="0.2">
      <c r="A247" s="56"/>
      <c r="B247" s="56"/>
      <c r="C247" s="56"/>
      <c r="E247" s="57"/>
      <c r="F247" s="58"/>
    </row>
    <row r="248" spans="1:6" x14ac:dyDescent="0.2">
      <c r="A248" s="56"/>
      <c r="B248" s="56"/>
      <c r="C248" s="56"/>
      <c r="E248" s="57"/>
      <c r="F248" s="58"/>
    </row>
    <row r="249" spans="1:6" x14ac:dyDescent="0.2">
      <c r="A249" s="56"/>
      <c r="B249" s="56"/>
      <c r="C249" s="56"/>
      <c r="E249" s="57"/>
      <c r="F249" s="58"/>
    </row>
  </sheetData>
  <autoFilter ref="A4:F4" xr:uid="{00000000-0009-0000-0000-000005000000}"/>
  <mergeCells count="12">
    <mergeCell ref="A66:A79"/>
    <mergeCell ref="A1:D1"/>
    <mergeCell ref="A2:E2"/>
    <mergeCell ref="A5:A13"/>
    <mergeCell ref="A14:A20"/>
    <mergeCell ref="A21:A24"/>
    <mergeCell ref="A25:A32"/>
    <mergeCell ref="A33:A34"/>
    <mergeCell ref="A35:A50"/>
    <mergeCell ref="A51:A55"/>
    <mergeCell ref="A58:A60"/>
    <mergeCell ref="A62:A64"/>
  </mergeCells>
  <pageMargins left="0.5" right="0.25" top="0.25" bottom="0" header="0" footer="0"/>
  <pageSetup scale="72" fitToWidth="2" orientation="portrait" r:id="rId1"/>
  <rowBreaks count="1" manualBreakCount="1">
    <brk id="57"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20F67-708E-4D19-8F77-C3802B52E90B}">
  <sheetPr>
    <tabColor theme="9" tint="-0.499984740745262"/>
  </sheetPr>
  <dimension ref="B1:Q175"/>
  <sheetViews>
    <sheetView workbookViewId="0">
      <pane xSplit="3" ySplit="3" topLeftCell="D4" activePane="bottomRight" state="frozen"/>
      <selection pane="topRight" activeCell="D1" sqref="D1"/>
      <selection pane="bottomLeft" activeCell="A4" sqref="A4"/>
      <selection pane="bottomRight" activeCell="H164" sqref="H164:I173"/>
    </sheetView>
  </sheetViews>
  <sheetFormatPr baseColWidth="10" defaultColWidth="9.1640625" defaultRowHeight="15" outlineLevelRow="1" x14ac:dyDescent="0.2"/>
  <cols>
    <col min="1" max="1" width="3.33203125" style="116" customWidth="1"/>
    <col min="2" max="2" width="6" style="133" customWidth="1"/>
    <col min="3" max="3" width="43.83203125" style="138" customWidth="1"/>
    <col min="4" max="4" width="17.1640625" style="133" customWidth="1"/>
    <col min="5" max="5" width="15.5" style="133" customWidth="1"/>
    <col min="6" max="6" width="11.5" style="133" customWidth="1"/>
    <col min="7" max="7" width="19.5" style="133" customWidth="1"/>
    <col min="8" max="9" width="19.83203125" style="132" customWidth="1"/>
    <col min="10" max="10" width="1.5" style="116" customWidth="1"/>
    <col min="11" max="15" width="19.83203125" style="116" customWidth="1"/>
    <col min="16" max="16" width="3.5" style="116" customWidth="1"/>
    <col min="17" max="17" width="27.33203125" style="133" customWidth="1"/>
    <col min="18" max="16384" width="9.1640625" style="116"/>
  </cols>
  <sheetData>
    <row r="1" spans="2:17" x14ac:dyDescent="0.2">
      <c r="B1" s="116"/>
      <c r="D1" s="116"/>
      <c r="E1" s="116"/>
      <c r="F1" s="116"/>
      <c r="G1" s="116"/>
      <c r="H1" s="116"/>
      <c r="I1" s="116"/>
    </row>
    <row r="2" spans="2:17" x14ac:dyDescent="0.2">
      <c r="B2" s="126" t="s">
        <v>141</v>
      </c>
      <c r="C2" s="137"/>
      <c r="D2" s="126"/>
      <c r="E2" s="126"/>
      <c r="F2" s="126"/>
      <c r="G2" s="126"/>
      <c r="H2" s="124"/>
      <c r="I2" s="124"/>
      <c r="K2" s="126" t="s">
        <v>148</v>
      </c>
      <c r="L2" s="126"/>
      <c r="M2" s="126"/>
      <c r="N2" s="126"/>
      <c r="O2" s="126"/>
      <c r="Q2" s="148" t="s">
        <v>149</v>
      </c>
    </row>
    <row r="3" spans="2:17" s="115" customFormat="1" ht="34.5" customHeight="1" x14ac:dyDescent="0.2">
      <c r="B3" s="127"/>
      <c r="C3" s="127" t="s">
        <v>150</v>
      </c>
      <c r="D3" s="127"/>
      <c r="E3" s="127" t="s">
        <v>258</v>
      </c>
      <c r="F3" s="128" t="s">
        <v>259</v>
      </c>
      <c r="G3" s="128" t="s">
        <v>290</v>
      </c>
      <c r="H3" s="159" t="s">
        <v>261</v>
      </c>
      <c r="I3" s="159" t="s">
        <v>262</v>
      </c>
      <c r="J3" s="129"/>
      <c r="K3" s="130">
        <v>2025</v>
      </c>
      <c r="L3" s="130">
        <v>2026</v>
      </c>
      <c r="M3" s="130">
        <v>2027</v>
      </c>
      <c r="N3" s="130">
        <v>2028</v>
      </c>
      <c r="O3" s="130">
        <v>2029</v>
      </c>
      <c r="Q3" s="148"/>
    </row>
    <row r="4" spans="2:17" customFormat="1" ht="15.75" customHeight="1" x14ac:dyDescent="0.2">
      <c r="B4" s="65" t="s">
        <v>153</v>
      </c>
      <c r="C4" s="65"/>
      <c r="D4" s="65"/>
      <c r="E4" s="65"/>
      <c r="F4" s="65"/>
      <c r="G4" s="65"/>
      <c r="H4" s="162">
        <f>H5+H6</f>
        <v>0</v>
      </c>
      <c r="I4" s="163">
        <f>I5+I6</f>
        <v>0</v>
      </c>
      <c r="K4" s="163">
        <f t="shared" ref="K4:O4" si="0">K5+K6</f>
        <v>0</v>
      </c>
      <c r="L4" s="163">
        <f t="shared" si="0"/>
        <v>0</v>
      </c>
      <c r="M4" s="163">
        <f t="shared" si="0"/>
        <v>0</v>
      </c>
      <c r="N4" s="163">
        <f t="shared" si="0"/>
        <v>0</v>
      </c>
      <c r="O4" s="163">
        <f t="shared" si="0"/>
        <v>0</v>
      </c>
    </row>
    <row r="5" spans="2:17" customFormat="1" ht="15.75" customHeight="1" outlineLevel="1" x14ac:dyDescent="0.2">
      <c r="C5" s="133" t="s">
        <v>154</v>
      </c>
      <c r="H5" s="157">
        <f>SUMIF($G$15:$G$175,$C5,H$15:H$175)</f>
        <v>0</v>
      </c>
      <c r="I5" s="160">
        <f>SUMIF($G$15:$G$175,$C5,I$15:I$175)</f>
        <v>0</v>
      </c>
      <c r="K5" s="160">
        <f t="shared" ref="K5:O6" si="1">SUMIF($G$15:$G$175,$C5,K$15:K$175)</f>
        <v>0</v>
      </c>
      <c r="L5" s="160">
        <f t="shared" si="1"/>
        <v>0</v>
      </c>
      <c r="M5" s="160">
        <f t="shared" si="1"/>
        <v>0</v>
      </c>
      <c r="N5" s="160">
        <f t="shared" si="1"/>
        <v>0</v>
      </c>
      <c r="O5" s="160">
        <f t="shared" si="1"/>
        <v>0</v>
      </c>
    </row>
    <row r="6" spans="2:17" customFormat="1" ht="15.75" customHeight="1" outlineLevel="1" x14ac:dyDescent="0.2">
      <c r="C6" t="s">
        <v>155</v>
      </c>
      <c r="H6" s="157">
        <f>SUMIF($G$15:$G$175,$C6,H$15:H$175)</f>
        <v>0</v>
      </c>
      <c r="I6" s="160">
        <f>SUMIF($G$15:$G$175,$C6,I$15:I$175)</f>
        <v>0</v>
      </c>
      <c r="K6" s="160">
        <f t="shared" si="1"/>
        <v>0</v>
      </c>
      <c r="L6" s="160">
        <f t="shared" si="1"/>
        <v>0</v>
      </c>
      <c r="M6" s="160">
        <f t="shared" si="1"/>
        <v>0</v>
      </c>
      <c r="N6" s="160">
        <f t="shared" si="1"/>
        <v>0</v>
      </c>
      <c r="O6" s="160">
        <f t="shared" si="1"/>
        <v>0</v>
      </c>
    </row>
    <row r="7" spans="2:17" customFormat="1" ht="15.75" customHeight="1" outlineLevel="1" x14ac:dyDescent="0.2">
      <c r="B7" s="65" t="s">
        <v>156</v>
      </c>
    </row>
    <row r="8" spans="2:17" customFormat="1" ht="15.75" customHeight="1" outlineLevel="1" x14ac:dyDescent="0.2">
      <c r="C8" t="s">
        <v>157</v>
      </c>
      <c r="H8" s="157">
        <f>SUMIF($E$14:$E$175,$C8,H$14:H$175)</f>
        <v>0</v>
      </c>
      <c r="I8" s="160">
        <f>SUMIF($E$14:$E$175,$C8,I$14:I$175)</f>
        <v>0</v>
      </c>
      <c r="K8" s="160">
        <f t="shared" ref="K8:O9" si="2">SUMIF($E$14:$E$175,$C8,K$14:K$175)</f>
        <v>0</v>
      </c>
      <c r="L8" s="160">
        <f t="shared" si="2"/>
        <v>0</v>
      </c>
      <c r="M8" s="160">
        <f t="shared" si="2"/>
        <v>0</v>
      </c>
      <c r="N8" s="160">
        <f t="shared" si="2"/>
        <v>0</v>
      </c>
      <c r="O8" s="160">
        <f t="shared" si="2"/>
        <v>0</v>
      </c>
    </row>
    <row r="9" spans="2:17" customFormat="1" ht="15.75" customHeight="1" outlineLevel="1" x14ac:dyDescent="0.2">
      <c r="C9" t="s">
        <v>158</v>
      </c>
      <c r="H9" s="157">
        <f>SUMIF($E$14:$E$175,$C9,H$14:H$175)</f>
        <v>0</v>
      </c>
      <c r="I9" s="160">
        <f>SUMIF($E$14:$E$175,$C9,I$14:I$175)</f>
        <v>0</v>
      </c>
      <c r="K9" s="160">
        <f t="shared" si="2"/>
        <v>0</v>
      </c>
      <c r="L9" s="160">
        <f t="shared" si="2"/>
        <v>0</v>
      </c>
      <c r="M9" s="160">
        <f t="shared" si="2"/>
        <v>0</v>
      </c>
      <c r="N9" s="160">
        <f t="shared" si="2"/>
        <v>0</v>
      </c>
      <c r="O9" s="160">
        <f t="shared" si="2"/>
        <v>0</v>
      </c>
    </row>
    <row r="10" spans="2:17" customFormat="1" ht="15.75" customHeight="1" outlineLevel="1" x14ac:dyDescent="0.2">
      <c r="C10" t="s">
        <v>159</v>
      </c>
      <c r="H10" s="157"/>
      <c r="I10" s="160"/>
      <c r="K10" s="160"/>
      <c r="L10" s="160"/>
      <c r="M10" s="160"/>
      <c r="N10" s="160"/>
      <c r="O10" s="160"/>
    </row>
    <row r="11" spans="2:17" customFormat="1" ht="15.75" customHeight="1" outlineLevel="1" x14ac:dyDescent="0.2">
      <c r="C11" t="s">
        <v>161</v>
      </c>
      <c r="H11" s="157">
        <f t="shared" ref="H11:I13" si="3">SUMIF($E$14:$E$175,$C11,H$14:H$175)</f>
        <v>0</v>
      </c>
      <c r="I11" s="160">
        <f t="shared" si="3"/>
        <v>0</v>
      </c>
      <c r="K11" s="160">
        <f t="shared" ref="K11:O13" si="4">SUMIF($E$14:$E$175,$C11,K$14:K$175)</f>
        <v>0</v>
      </c>
      <c r="L11" s="160">
        <f t="shared" si="4"/>
        <v>0</v>
      </c>
      <c r="M11" s="160">
        <f t="shared" si="4"/>
        <v>0</v>
      </c>
      <c r="N11" s="160">
        <f t="shared" si="4"/>
        <v>0</v>
      </c>
      <c r="O11" s="160">
        <f t="shared" si="4"/>
        <v>0</v>
      </c>
    </row>
    <row r="12" spans="2:17" customFormat="1" ht="15.75" customHeight="1" outlineLevel="1" x14ac:dyDescent="0.2">
      <c r="C12" t="s">
        <v>160</v>
      </c>
      <c r="H12" s="157">
        <f t="shared" si="3"/>
        <v>0</v>
      </c>
      <c r="I12" s="160">
        <f t="shared" si="3"/>
        <v>0</v>
      </c>
      <c r="K12" s="160">
        <f t="shared" si="4"/>
        <v>0</v>
      </c>
      <c r="L12" s="160">
        <f t="shared" si="4"/>
        <v>0</v>
      </c>
      <c r="M12" s="160">
        <f t="shared" si="4"/>
        <v>0</v>
      </c>
      <c r="N12" s="160">
        <f t="shared" si="4"/>
        <v>0</v>
      </c>
      <c r="O12" s="160">
        <f t="shared" si="4"/>
        <v>0</v>
      </c>
    </row>
    <row r="13" spans="2:17" customFormat="1" ht="15.75" customHeight="1" outlineLevel="1" x14ac:dyDescent="0.2">
      <c r="C13" t="s">
        <v>162</v>
      </c>
      <c r="H13" s="157">
        <f t="shared" si="3"/>
        <v>0</v>
      </c>
      <c r="I13" s="160">
        <f t="shared" si="3"/>
        <v>0</v>
      </c>
      <c r="K13" s="160">
        <f t="shared" si="4"/>
        <v>0</v>
      </c>
      <c r="L13" s="160">
        <f t="shared" si="4"/>
        <v>0</v>
      </c>
      <c r="M13" s="160">
        <f t="shared" si="4"/>
        <v>0</v>
      </c>
      <c r="N13" s="160">
        <f t="shared" si="4"/>
        <v>0</v>
      </c>
      <c r="O13" s="160">
        <f t="shared" si="4"/>
        <v>0</v>
      </c>
    </row>
    <row r="14" spans="2:17" customFormat="1" ht="16.25" customHeight="1" x14ac:dyDescent="0.2">
      <c r="B14" s="127"/>
      <c r="C14" s="127"/>
      <c r="D14" s="127"/>
      <c r="E14" s="127"/>
      <c r="F14" s="127"/>
      <c r="G14" s="127"/>
      <c r="H14" s="127"/>
      <c r="I14" s="127"/>
      <c r="J14" s="127"/>
      <c r="K14" s="127"/>
      <c r="L14" s="127"/>
      <c r="M14" s="127"/>
      <c r="N14" s="127"/>
      <c r="O14" s="127"/>
    </row>
    <row r="15" spans="2:17" ht="48" x14ac:dyDescent="0.2">
      <c r="B15" s="133">
        <v>4.0999999999999996</v>
      </c>
      <c r="C15" s="141" t="s">
        <v>300</v>
      </c>
      <c r="E15" s="134" t="s">
        <v>157</v>
      </c>
      <c r="F15" s="133" t="s">
        <v>264</v>
      </c>
      <c r="G15" s="133" t="s">
        <v>155</v>
      </c>
      <c r="H15" s="157">
        <f>SUM(H17:H27)</f>
        <v>0</v>
      </c>
      <c r="I15" s="160">
        <f>SUM(I17:I27)</f>
        <v>0</v>
      </c>
      <c r="J15" s="142"/>
      <c r="K15" s="160">
        <f>IF($F15="Exclude",0,SUM(K17:K27)*K28)</f>
        <v>0</v>
      </c>
      <c r="L15" s="160">
        <f>IF($F15="Exclude",0,SUM(L17:L27)*L28)</f>
        <v>0</v>
      </c>
      <c r="M15" s="160">
        <f>IF($F15="Exclude",0,SUM(M17:M27)*M28)</f>
        <v>0</v>
      </c>
      <c r="N15" s="160">
        <f>IF($F15="Exclude",0,SUM(N17:N27)*N28)</f>
        <v>0</v>
      </c>
      <c r="O15" s="160">
        <f>IF($F15="Exclude",0,SUM(O17:O27)*O28)</f>
        <v>0</v>
      </c>
      <c r="Q15" s="134"/>
    </row>
    <row r="16" spans="2:17" ht="32" outlineLevel="1" x14ac:dyDescent="0.2">
      <c r="C16" s="139" t="s">
        <v>265</v>
      </c>
      <c r="D16" s="158" t="s">
        <v>266</v>
      </c>
      <c r="E16" s="158" t="s">
        <v>267</v>
      </c>
      <c r="F16" s="158" t="s">
        <v>268</v>
      </c>
      <c r="G16" s="158" t="s">
        <v>269</v>
      </c>
      <c r="H16" s="143" t="s">
        <v>270</v>
      </c>
      <c r="I16" s="143" t="s">
        <v>271</v>
      </c>
      <c r="J16" s="142"/>
      <c r="K16" s="143"/>
      <c r="L16" s="143"/>
      <c r="M16" s="143"/>
      <c r="N16" s="143"/>
      <c r="O16" s="143"/>
    </row>
    <row r="17" spans="2:17" customFormat="1" outlineLevel="1" x14ac:dyDescent="0.2">
      <c r="C17" s="213"/>
      <c r="D17" s="156"/>
      <c r="E17" s="161">
        <v>0</v>
      </c>
      <c r="F17" s="155"/>
      <c r="G17" s="156"/>
      <c r="H17" s="157">
        <f>D17*E17*F17*G17</f>
        <v>0</v>
      </c>
      <c r="I17" s="160">
        <f>H17*Assumptions!$G$18</f>
        <v>0</v>
      </c>
      <c r="K17" s="160">
        <f>I17*(1+Assumptions!K$19)</f>
        <v>0</v>
      </c>
      <c r="L17" s="160">
        <f>K17*(1+Assumptions!L$19)</f>
        <v>0</v>
      </c>
      <c r="M17" s="160">
        <f>L17*(1+Assumptions!M$19)</f>
        <v>0</v>
      </c>
      <c r="N17" s="160">
        <f>M17*(1+Assumptions!N$19)</f>
        <v>0</v>
      </c>
      <c r="O17" s="160">
        <f>N17*(1+Assumptions!O$19)</f>
        <v>0</v>
      </c>
    </row>
    <row r="18" spans="2:17" customFormat="1" outlineLevel="1" x14ac:dyDescent="0.2">
      <c r="C18" s="213"/>
      <c r="D18" s="156"/>
      <c r="E18" s="161">
        <v>0</v>
      </c>
      <c r="F18" s="155"/>
      <c r="G18" s="156"/>
      <c r="H18" s="157">
        <f t="shared" ref="H18:H25" si="5">D18*E18*F18*G18</f>
        <v>0</v>
      </c>
      <c r="I18" s="160">
        <f>H18*Assumptions!$G$18</f>
        <v>0</v>
      </c>
      <c r="K18" s="160">
        <f>I18*(1+Assumptions!K$19)</f>
        <v>0</v>
      </c>
      <c r="L18" s="160">
        <f>K18*(1+Assumptions!L$19)</f>
        <v>0</v>
      </c>
      <c r="M18" s="160">
        <f>L18*(1+Assumptions!M$19)</f>
        <v>0</v>
      </c>
      <c r="N18" s="160">
        <f>M18*(1+Assumptions!N$19)</f>
        <v>0</v>
      </c>
      <c r="O18" s="160">
        <f>N18*(1+Assumptions!O$19)</f>
        <v>0</v>
      </c>
    </row>
    <row r="19" spans="2:17" customFormat="1" outlineLevel="1" x14ac:dyDescent="0.2">
      <c r="C19" s="213"/>
      <c r="D19" s="156"/>
      <c r="E19" s="161">
        <v>0</v>
      </c>
      <c r="F19" s="155"/>
      <c r="G19" s="156"/>
      <c r="H19" s="157">
        <f t="shared" si="5"/>
        <v>0</v>
      </c>
      <c r="I19" s="160">
        <f>H19*Assumptions!$G$18</f>
        <v>0</v>
      </c>
      <c r="K19" s="160">
        <f>I19*(1+Assumptions!K$19)</f>
        <v>0</v>
      </c>
      <c r="L19" s="160">
        <f>K19*(1+Assumptions!L$19)</f>
        <v>0</v>
      </c>
      <c r="M19" s="160">
        <f>L19*(1+Assumptions!M$19)</f>
        <v>0</v>
      </c>
      <c r="N19" s="160">
        <f>M19*(1+Assumptions!N$19)</f>
        <v>0</v>
      </c>
      <c r="O19" s="160">
        <f>N19*(1+Assumptions!O$19)</f>
        <v>0</v>
      </c>
    </row>
    <row r="20" spans="2:17" customFormat="1" outlineLevel="1" x14ac:dyDescent="0.2">
      <c r="C20" s="213"/>
      <c r="D20" s="156"/>
      <c r="E20" s="161">
        <v>0</v>
      </c>
      <c r="F20" s="155"/>
      <c r="G20" s="156"/>
      <c r="H20" s="157">
        <f>D20*E20*F20*G20</f>
        <v>0</v>
      </c>
      <c r="I20" s="160">
        <f>H20*Assumptions!$G$18</f>
        <v>0</v>
      </c>
      <c r="K20" s="160">
        <f>I20*(1+Assumptions!K$19)</f>
        <v>0</v>
      </c>
      <c r="L20" s="160">
        <f>K20*(1+Assumptions!L$19)</f>
        <v>0</v>
      </c>
      <c r="M20" s="160">
        <f>L20*(1+Assumptions!M$19)</f>
        <v>0</v>
      </c>
      <c r="N20" s="160">
        <f>M20*(1+Assumptions!N$19)</f>
        <v>0</v>
      </c>
      <c r="O20" s="160">
        <f>N20*(1+Assumptions!O$19)</f>
        <v>0</v>
      </c>
    </row>
    <row r="21" spans="2:17" customFormat="1" outlineLevel="1" x14ac:dyDescent="0.2">
      <c r="C21" s="213"/>
      <c r="D21" s="156"/>
      <c r="E21" s="161">
        <v>0</v>
      </c>
      <c r="F21" s="155"/>
      <c r="G21" s="156"/>
      <c r="H21" s="157">
        <f t="shared" si="5"/>
        <v>0</v>
      </c>
      <c r="I21" s="160">
        <f>H21*Assumptions!$G$18</f>
        <v>0</v>
      </c>
      <c r="K21" s="160">
        <f>I21*(1+Assumptions!K$19)</f>
        <v>0</v>
      </c>
      <c r="L21" s="160">
        <f>K21*(1+Assumptions!L$19)</f>
        <v>0</v>
      </c>
      <c r="M21" s="160">
        <f>L21*(1+Assumptions!M$19)</f>
        <v>0</v>
      </c>
      <c r="N21" s="160">
        <f>M21*(1+Assumptions!N$19)</f>
        <v>0</v>
      </c>
      <c r="O21" s="160">
        <f>N21*(1+Assumptions!O$19)</f>
        <v>0</v>
      </c>
    </row>
    <row r="22" spans="2:17" customFormat="1" outlineLevel="1" x14ac:dyDescent="0.2">
      <c r="C22" s="213"/>
      <c r="D22" s="156"/>
      <c r="E22" s="161">
        <v>0</v>
      </c>
      <c r="F22" s="155"/>
      <c r="G22" s="156"/>
      <c r="H22" s="157">
        <f t="shared" si="5"/>
        <v>0</v>
      </c>
      <c r="I22" s="160">
        <f>H22*Assumptions!$G$18</f>
        <v>0</v>
      </c>
      <c r="K22" s="160">
        <f>I22*(1+Assumptions!K$19)</f>
        <v>0</v>
      </c>
      <c r="L22" s="160">
        <f>K22*(1+Assumptions!L$19)</f>
        <v>0</v>
      </c>
      <c r="M22" s="160">
        <f>L22*(1+Assumptions!M$19)</f>
        <v>0</v>
      </c>
      <c r="N22" s="160">
        <f>M22*(1+Assumptions!N$19)</f>
        <v>0</v>
      </c>
      <c r="O22" s="160">
        <f>N22*(1+Assumptions!O$19)</f>
        <v>0</v>
      </c>
    </row>
    <row r="23" spans="2:17" customFormat="1" outlineLevel="1" x14ac:dyDescent="0.2">
      <c r="C23" s="213"/>
      <c r="D23" s="156"/>
      <c r="E23" s="161">
        <v>0</v>
      </c>
      <c r="F23" s="155"/>
      <c r="G23" s="156"/>
      <c r="H23" s="157">
        <f t="shared" si="5"/>
        <v>0</v>
      </c>
      <c r="I23" s="160">
        <f>H23*Assumptions!$G$18</f>
        <v>0</v>
      </c>
      <c r="K23" s="160">
        <f>I23*(1+Assumptions!K$19)</f>
        <v>0</v>
      </c>
      <c r="L23" s="160">
        <f>K23*(1+Assumptions!L$19)</f>
        <v>0</v>
      </c>
      <c r="M23" s="160">
        <f>L23*(1+Assumptions!M$19)</f>
        <v>0</v>
      </c>
      <c r="N23" s="160">
        <f>M23*(1+Assumptions!N$19)</f>
        <v>0</v>
      </c>
      <c r="O23" s="160">
        <f>N23*(1+Assumptions!O$19)</f>
        <v>0</v>
      </c>
    </row>
    <row r="24" spans="2:17" customFormat="1" outlineLevel="1" x14ac:dyDescent="0.2">
      <c r="C24" s="213"/>
      <c r="D24" s="156"/>
      <c r="E24" s="161">
        <v>0</v>
      </c>
      <c r="F24" s="155"/>
      <c r="G24" s="156"/>
      <c r="H24" s="157">
        <f t="shared" si="5"/>
        <v>0</v>
      </c>
      <c r="I24" s="160">
        <f>H24*Assumptions!$G$18</f>
        <v>0</v>
      </c>
      <c r="K24" s="160">
        <f>I24*(1+Assumptions!K$19)</f>
        <v>0</v>
      </c>
      <c r="L24" s="160">
        <f>K24*(1+Assumptions!L$19)</f>
        <v>0</v>
      </c>
      <c r="M24" s="160">
        <f>L24*(1+Assumptions!M$19)</f>
        <v>0</v>
      </c>
      <c r="N24" s="160">
        <f>M24*(1+Assumptions!N$19)</f>
        <v>0</v>
      </c>
      <c r="O24" s="160">
        <f>N24*(1+Assumptions!O$19)</f>
        <v>0</v>
      </c>
    </row>
    <row r="25" spans="2:17" customFormat="1" outlineLevel="1" x14ac:dyDescent="0.2">
      <c r="C25" s="213"/>
      <c r="D25" s="156"/>
      <c r="E25" s="161">
        <v>0</v>
      </c>
      <c r="F25" s="155"/>
      <c r="G25" s="156"/>
      <c r="H25" s="157">
        <f t="shared" si="5"/>
        <v>0</v>
      </c>
      <c r="I25" s="160">
        <f>H25*Assumptions!$G$18</f>
        <v>0</v>
      </c>
      <c r="K25" s="160">
        <f>I25*(1+Assumptions!K$19)</f>
        <v>0</v>
      </c>
      <c r="L25" s="160">
        <f>K25*(1+Assumptions!L$19)</f>
        <v>0</v>
      </c>
      <c r="M25" s="160">
        <f>L25*(1+Assumptions!M$19)</f>
        <v>0</v>
      </c>
      <c r="N25" s="160">
        <f>M25*(1+Assumptions!N$19)</f>
        <v>0</v>
      </c>
      <c r="O25" s="160">
        <f>N25*(1+Assumptions!O$19)</f>
        <v>0</v>
      </c>
    </row>
    <row r="26" spans="2:17" customFormat="1" outlineLevel="1" x14ac:dyDescent="0.2">
      <c r="C26" s="213"/>
      <c r="D26" s="156"/>
      <c r="E26" s="161">
        <v>0</v>
      </c>
      <c r="F26" s="155"/>
      <c r="G26" s="156"/>
      <c r="H26" s="157">
        <f>D26*E26*F26*G26</f>
        <v>0</v>
      </c>
      <c r="I26" s="160">
        <f>H26*Assumptions!$G$18</f>
        <v>0</v>
      </c>
      <c r="K26" s="160">
        <f>I26*(1+Assumptions!K$19)</f>
        <v>0</v>
      </c>
      <c r="L26" s="160">
        <f>K26*(1+Assumptions!L$19)</f>
        <v>0</v>
      </c>
      <c r="M26" s="160">
        <f>L26*(1+Assumptions!M$19)</f>
        <v>0</v>
      </c>
      <c r="N26" s="160">
        <f>M26*(1+Assumptions!N$19)</f>
        <v>0</v>
      </c>
      <c r="O26" s="160">
        <f>N26*(1+Assumptions!O$19)</f>
        <v>0</v>
      </c>
    </row>
    <row r="27" spans="2:17" customFormat="1" outlineLevel="1" x14ac:dyDescent="0.2">
      <c r="C27" s="213"/>
      <c r="D27" s="156"/>
      <c r="E27" s="161">
        <v>0</v>
      </c>
      <c r="F27" s="155"/>
      <c r="G27" s="156"/>
      <c r="H27" s="157">
        <f>D27*E27*F27*G27</f>
        <v>0</v>
      </c>
      <c r="I27" s="160">
        <f>H27*Assumptions!$G$18</f>
        <v>0</v>
      </c>
      <c r="K27" s="160">
        <f>I27*(1+Assumptions!K$19)</f>
        <v>0</v>
      </c>
      <c r="L27" s="160">
        <f>K27*(1+Assumptions!L$19)</f>
        <v>0</v>
      </c>
      <c r="M27" s="160">
        <f>L27*(1+Assumptions!M$19)</f>
        <v>0</v>
      </c>
      <c r="N27" s="160">
        <f>M27*(1+Assumptions!N$19)</f>
        <v>0</v>
      </c>
      <c r="O27" s="160">
        <f>N27*(1+Assumptions!O$19)</f>
        <v>0</v>
      </c>
    </row>
    <row r="28" spans="2:17" customFormat="1" outlineLevel="1" x14ac:dyDescent="0.2">
      <c r="C28" s="65" t="s">
        <v>272</v>
      </c>
      <c r="K28" s="156">
        <v>1</v>
      </c>
      <c r="L28" s="156">
        <v>1</v>
      </c>
      <c r="M28" s="156">
        <v>1</v>
      </c>
      <c r="N28" s="156">
        <v>1</v>
      </c>
      <c r="O28" s="156">
        <v>1</v>
      </c>
    </row>
    <row r="29" spans="2:17" outlineLevel="1" x14ac:dyDescent="0.2">
      <c r="B29" s="144"/>
      <c r="C29" s="145"/>
      <c r="D29" s="144"/>
      <c r="E29" s="144"/>
      <c r="F29" s="144"/>
      <c r="G29" s="144"/>
      <c r="H29" s="146"/>
      <c r="I29" s="146"/>
      <c r="J29" s="147"/>
      <c r="K29" s="147"/>
      <c r="L29" s="147"/>
      <c r="M29" s="147"/>
      <c r="N29" s="147"/>
      <c r="O29" s="147"/>
    </row>
    <row r="30" spans="2:17" ht="48" x14ac:dyDescent="0.2">
      <c r="B30" s="133">
        <v>4.2</v>
      </c>
      <c r="C30" s="141" t="s">
        <v>301</v>
      </c>
      <c r="E30" s="134" t="s">
        <v>162</v>
      </c>
      <c r="F30" s="133" t="s">
        <v>264</v>
      </c>
      <c r="G30" s="133" t="s">
        <v>154</v>
      </c>
      <c r="H30" s="157">
        <f>SUM(H32:H38)</f>
        <v>0</v>
      </c>
      <c r="I30" s="160">
        <f>SUM(I32:I38)</f>
        <v>0</v>
      </c>
      <c r="J30" s="142"/>
      <c r="K30" s="160">
        <f>IF($F30="Exclude",0,SUM(K32:K38)*K$39)</f>
        <v>0</v>
      </c>
      <c r="L30" s="160">
        <f>IF($F30="Exclude",0,SUM(L32:L38)*L$39)</f>
        <v>0</v>
      </c>
      <c r="M30" s="160">
        <f t="shared" ref="M30:O30" si="6">IF($F30="Exclude",0,SUM(M32:M38)*M$39)</f>
        <v>0</v>
      </c>
      <c r="N30" s="160">
        <f>IF($F30="Exclude",0,SUM(N32:N38)*N$39)</f>
        <v>0</v>
      </c>
      <c r="O30" s="160">
        <f t="shared" si="6"/>
        <v>0</v>
      </c>
      <c r="Q30" s="134"/>
    </row>
    <row r="31" spans="2:17" ht="32" outlineLevel="1" x14ac:dyDescent="0.2">
      <c r="C31" s="139" t="s">
        <v>265</v>
      </c>
      <c r="D31" s="158" t="s">
        <v>266</v>
      </c>
      <c r="E31" s="158" t="s">
        <v>267</v>
      </c>
      <c r="F31" s="158" t="s">
        <v>268</v>
      </c>
      <c r="G31" s="158" t="s">
        <v>269</v>
      </c>
      <c r="H31" s="143" t="s">
        <v>270</v>
      </c>
      <c r="I31" s="143" t="s">
        <v>271</v>
      </c>
      <c r="J31" s="142"/>
      <c r="K31" s="143"/>
      <c r="L31" s="143"/>
      <c r="M31" s="143"/>
      <c r="N31" s="143"/>
      <c r="O31" s="143"/>
    </row>
    <row r="32" spans="2:17" customFormat="1" outlineLevel="1" x14ac:dyDescent="0.2">
      <c r="C32" s="213"/>
      <c r="D32" s="156"/>
      <c r="E32" s="161">
        <v>0</v>
      </c>
      <c r="F32" s="155"/>
      <c r="G32" s="156"/>
      <c r="H32" s="157">
        <f t="shared" ref="H32:H38" si="7">D32*E32*F32*G32</f>
        <v>0</v>
      </c>
      <c r="I32" s="160">
        <f>H32*Assumptions!$G$18</f>
        <v>0</v>
      </c>
      <c r="K32" s="160">
        <f>I32*(1+Assumptions!K$19)</f>
        <v>0</v>
      </c>
      <c r="L32" s="160">
        <f>K32*(1+Assumptions!L$19)</f>
        <v>0</v>
      </c>
      <c r="M32" s="160">
        <f>L32*(1+Assumptions!M$19)</f>
        <v>0</v>
      </c>
      <c r="N32" s="160">
        <f>M32*(1+Assumptions!N$19)</f>
        <v>0</v>
      </c>
      <c r="O32" s="160">
        <f>N32*(1+Assumptions!O$19)</f>
        <v>0</v>
      </c>
    </row>
    <row r="33" spans="2:17" customFormat="1" outlineLevel="1" x14ac:dyDescent="0.2">
      <c r="C33" s="213"/>
      <c r="D33" s="156"/>
      <c r="E33" s="161">
        <v>0</v>
      </c>
      <c r="F33" s="155"/>
      <c r="G33" s="156"/>
      <c r="H33" s="157">
        <f t="shared" si="7"/>
        <v>0</v>
      </c>
      <c r="I33" s="160">
        <f>H33*Assumptions!$G$18</f>
        <v>0</v>
      </c>
      <c r="K33" s="160">
        <f>I33*(1+Assumptions!K$19)</f>
        <v>0</v>
      </c>
      <c r="L33" s="160">
        <f>K33*(1+Assumptions!L$19)</f>
        <v>0</v>
      </c>
      <c r="M33" s="160">
        <f>L33*(1+Assumptions!M$19)</f>
        <v>0</v>
      </c>
      <c r="N33" s="160">
        <f>M33*(1+Assumptions!N$19)</f>
        <v>0</v>
      </c>
      <c r="O33" s="160">
        <f>N33*(1+Assumptions!O$19)</f>
        <v>0</v>
      </c>
    </row>
    <row r="34" spans="2:17" customFormat="1" outlineLevel="1" x14ac:dyDescent="0.2">
      <c r="C34" s="213"/>
      <c r="D34" s="156"/>
      <c r="E34" s="161">
        <v>0</v>
      </c>
      <c r="F34" s="155"/>
      <c r="G34" s="156"/>
      <c r="H34" s="157">
        <f t="shared" si="7"/>
        <v>0</v>
      </c>
      <c r="I34" s="160">
        <f>H34*Assumptions!$G$18</f>
        <v>0</v>
      </c>
      <c r="K34" s="160">
        <f>I34*(1+Assumptions!K$19)</f>
        <v>0</v>
      </c>
      <c r="L34" s="160">
        <f>K34*(1+Assumptions!L$19)</f>
        <v>0</v>
      </c>
      <c r="M34" s="160">
        <f>L34*(1+Assumptions!M$19)</f>
        <v>0</v>
      </c>
      <c r="N34" s="160">
        <f>M34*(1+Assumptions!N$19)</f>
        <v>0</v>
      </c>
      <c r="O34" s="160">
        <f>N34*(1+Assumptions!O$19)</f>
        <v>0</v>
      </c>
    </row>
    <row r="35" spans="2:17" customFormat="1" outlineLevel="1" x14ac:dyDescent="0.2">
      <c r="C35" s="213"/>
      <c r="D35" s="156"/>
      <c r="E35" s="161">
        <v>0</v>
      </c>
      <c r="F35" s="155"/>
      <c r="G35" s="156"/>
      <c r="H35" s="157">
        <f t="shared" si="7"/>
        <v>0</v>
      </c>
      <c r="I35" s="160">
        <f>H35*Assumptions!$G$18</f>
        <v>0</v>
      </c>
      <c r="K35" s="160">
        <f>I35*(1+Assumptions!K$19)</f>
        <v>0</v>
      </c>
      <c r="L35" s="160">
        <f>K35*(1+Assumptions!L$19)</f>
        <v>0</v>
      </c>
      <c r="M35" s="160">
        <f>L35*(1+Assumptions!M$19)</f>
        <v>0</v>
      </c>
      <c r="N35" s="160">
        <f>M35*(1+Assumptions!N$19)</f>
        <v>0</v>
      </c>
      <c r="O35" s="160">
        <f>N35*(1+Assumptions!O$19)</f>
        <v>0</v>
      </c>
    </row>
    <row r="36" spans="2:17" customFormat="1" outlineLevel="1" x14ac:dyDescent="0.2">
      <c r="C36" s="213"/>
      <c r="D36" s="156"/>
      <c r="E36" s="161">
        <v>0</v>
      </c>
      <c r="F36" s="155"/>
      <c r="G36" s="156"/>
      <c r="H36" s="157">
        <f t="shared" si="7"/>
        <v>0</v>
      </c>
      <c r="I36" s="160">
        <f>H36*Assumptions!$G$18</f>
        <v>0</v>
      </c>
      <c r="K36" s="160">
        <f>I36*(1+Assumptions!K$19)</f>
        <v>0</v>
      </c>
      <c r="L36" s="160">
        <f>K36*(1+Assumptions!L$19)</f>
        <v>0</v>
      </c>
      <c r="M36" s="160">
        <f>L36*(1+Assumptions!M$19)</f>
        <v>0</v>
      </c>
      <c r="N36" s="160">
        <f>M36*(1+Assumptions!N$19)</f>
        <v>0</v>
      </c>
      <c r="O36" s="160">
        <f>N36*(1+Assumptions!O$19)</f>
        <v>0</v>
      </c>
    </row>
    <row r="37" spans="2:17" customFormat="1" outlineLevel="1" x14ac:dyDescent="0.2">
      <c r="C37" s="213"/>
      <c r="D37" s="156"/>
      <c r="E37" s="161">
        <v>0</v>
      </c>
      <c r="F37" s="155"/>
      <c r="G37" s="156"/>
      <c r="H37" s="157">
        <f t="shared" si="7"/>
        <v>0</v>
      </c>
      <c r="I37" s="160">
        <f>H37*Assumptions!$G$18</f>
        <v>0</v>
      </c>
      <c r="K37" s="160">
        <f>I37*(1+Assumptions!K$19)</f>
        <v>0</v>
      </c>
      <c r="L37" s="160">
        <f>K37*(1+Assumptions!L$19)</f>
        <v>0</v>
      </c>
      <c r="M37" s="160">
        <f>L37*(1+Assumptions!M$19)</f>
        <v>0</v>
      </c>
      <c r="N37" s="160">
        <f>M37*(1+Assumptions!N$19)</f>
        <v>0</v>
      </c>
      <c r="O37" s="160">
        <f>N37*(1+Assumptions!O$19)</f>
        <v>0</v>
      </c>
    </row>
    <row r="38" spans="2:17" customFormat="1" outlineLevel="1" x14ac:dyDescent="0.2">
      <c r="C38" s="213"/>
      <c r="D38" s="156"/>
      <c r="E38" s="161">
        <v>0</v>
      </c>
      <c r="F38" s="155"/>
      <c r="G38" s="156"/>
      <c r="H38" s="157">
        <f t="shared" si="7"/>
        <v>0</v>
      </c>
      <c r="I38" s="160">
        <f>H38*Assumptions!$G$18</f>
        <v>0</v>
      </c>
      <c r="K38" s="160">
        <f>I38*(1+Assumptions!K$19)</f>
        <v>0</v>
      </c>
      <c r="L38" s="160">
        <f>K38*(1+Assumptions!L$19)</f>
        <v>0</v>
      </c>
      <c r="M38" s="160">
        <f>L38*(1+Assumptions!M$19)</f>
        <v>0</v>
      </c>
      <c r="N38" s="160">
        <f>M38*(1+Assumptions!N$19)</f>
        <v>0</v>
      </c>
      <c r="O38" s="160">
        <f>N38*(1+Assumptions!O$19)</f>
        <v>0</v>
      </c>
    </row>
    <row r="39" spans="2:17" customFormat="1" outlineLevel="1" x14ac:dyDescent="0.2">
      <c r="C39" s="65" t="s">
        <v>272</v>
      </c>
      <c r="K39" s="156">
        <v>1</v>
      </c>
      <c r="L39" s="156"/>
      <c r="M39" s="156"/>
      <c r="N39" s="156"/>
      <c r="O39" s="156"/>
    </row>
    <row r="40" spans="2:17" outlineLevel="1" x14ac:dyDescent="0.2">
      <c r="B40" s="144"/>
      <c r="C40" s="145"/>
      <c r="D40" s="144"/>
      <c r="E40" s="144"/>
      <c r="F40" s="144"/>
      <c r="G40" s="144"/>
      <c r="H40" s="146"/>
      <c r="I40" s="146"/>
      <c r="J40" s="147"/>
      <c r="K40" s="147"/>
      <c r="L40" s="147"/>
      <c r="M40" s="147"/>
      <c r="N40" s="147"/>
      <c r="O40" s="147"/>
    </row>
    <row r="41" spans="2:17" ht="48" x14ac:dyDescent="0.2">
      <c r="B41" s="133">
        <v>4.3</v>
      </c>
      <c r="C41" s="141" t="s">
        <v>302</v>
      </c>
      <c r="E41" s="134" t="s">
        <v>157</v>
      </c>
      <c r="F41" s="133" t="s">
        <v>264</v>
      </c>
      <c r="G41" s="133" t="s">
        <v>154</v>
      </c>
      <c r="H41" s="157">
        <f>SUM(H43:H51)</f>
        <v>0</v>
      </c>
      <c r="I41" s="160">
        <f>SUM(I43:I51)</f>
        <v>0</v>
      </c>
      <c r="J41" s="142"/>
      <c r="K41" s="160">
        <f>IF($F41="Exclude",0,SUM(K43:K51)*K52)</f>
        <v>0</v>
      </c>
      <c r="L41" s="160">
        <f>IF($F41="Exclude",0,SUM(L43:L51)*L52)</f>
        <v>0</v>
      </c>
      <c r="M41" s="160">
        <f>IF($F41="Exclude",0,SUM(M43:M51)*M52)</f>
        <v>0</v>
      </c>
      <c r="N41" s="160">
        <f>IF($F41="Exclude",0,SUM(N43:N51)*N52)</f>
        <v>0</v>
      </c>
      <c r="O41" s="160">
        <f>IF($F41="Exclude",0,SUM(O43:O51)*O52)</f>
        <v>0</v>
      </c>
      <c r="Q41" s="134"/>
    </row>
    <row r="42" spans="2:17" ht="32" outlineLevel="1" x14ac:dyDescent="0.2">
      <c r="C42" s="139" t="s">
        <v>265</v>
      </c>
      <c r="D42" s="158" t="s">
        <v>266</v>
      </c>
      <c r="E42" s="158" t="s">
        <v>267</v>
      </c>
      <c r="F42" s="158" t="s">
        <v>268</v>
      </c>
      <c r="G42" s="158" t="s">
        <v>269</v>
      </c>
      <c r="H42" s="143" t="s">
        <v>270</v>
      </c>
      <c r="I42" s="143" t="s">
        <v>271</v>
      </c>
      <c r="J42" s="142"/>
      <c r="K42" s="143"/>
      <c r="L42" s="143"/>
      <c r="M42" s="143"/>
      <c r="N42" s="143"/>
      <c r="O42" s="143"/>
    </row>
    <row r="43" spans="2:17" customFormat="1" outlineLevel="1" x14ac:dyDescent="0.2">
      <c r="C43" s="213"/>
      <c r="D43" s="156"/>
      <c r="E43" s="161">
        <v>0</v>
      </c>
      <c r="F43" s="155"/>
      <c r="G43" s="156"/>
      <c r="H43" s="157">
        <f>D43*E43*F43*G43</f>
        <v>0</v>
      </c>
      <c r="I43" s="160">
        <f>H43*Assumptions!$G$18</f>
        <v>0</v>
      </c>
      <c r="K43" s="160">
        <f>I43*(1+Assumptions!K$19)</f>
        <v>0</v>
      </c>
      <c r="L43" s="160">
        <f>K43*(1+Assumptions!L$19)</f>
        <v>0</v>
      </c>
      <c r="M43" s="160">
        <f>L43*(1+Assumptions!M$19)</f>
        <v>0</v>
      </c>
      <c r="N43" s="160">
        <f>M43*(1+Assumptions!N$19)</f>
        <v>0</v>
      </c>
      <c r="O43" s="160">
        <f>N43*(1+Assumptions!O$19)</f>
        <v>0</v>
      </c>
    </row>
    <row r="44" spans="2:17" customFormat="1" outlineLevel="1" x14ac:dyDescent="0.2">
      <c r="C44" s="213"/>
      <c r="D44" s="156"/>
      <c r="E44" s="161">
        <v>0</v>
      </c>
      <c r="F44" s="155"/>
      <c r="G44" s="156"/>
      <c r="H44" s="157">
        <f t="shared" ref="H44:H48" si="8">D44*E44*F44*G44</f>
        <v>0</v>
      </c>
      <c r="I44" s="160">
        <f>H44*Assumptions!$G$18</f>
        <v>0</v>
      </c>
      <c r="K44" s="160">
        <f>I44*(1+Assumptions!K$19)</f>
        <v>0</v>
      </c>
      <c r="L44" s="160">
        <f>K44*(1+Assumptions!L$19)</f>
        <v>0</v>
      </c>
      <c r="M44" s="160">
        <f>L44*(1+Assumptions!M$19)</f>
        <v>0</v>
      </c>
      <c r="N44" s="160">
        <f>M44*(1+Assumptions!N$19)</f>
        <v>0</v>
      </c>
      <c r="O44" s="160">
        <f>N44*(1+Assumptions!O$19)</f>
        <v>0</v>
      </c>
    </row>
    <row r="45" spans="2:17" customFormat="1" outlineLevel="1" x14ac:dyDescent="0.2">
      <c r="C45" s="213"/>
      <c r="D45" s="156"/>
      <c r="E45" s="161">
        <v>0</v>
      </c>
      <c r="F45" s="155"/>
      <c r="G45" s="156"/>
      <c r="H45" s="157">
        <f t="shared" si="8"/>
        <v>0</v>
      </c>
      <c r="I45" s="160">
        <f>H45*Assumptions!$G$18</f>
        <v>0</v>
      </c>
      <c r="K45" s="160">
        <f>I45*(1+Assumptions!K$19)</f>
        <v>0</v>
      </c>
      <c r="L45" s="160">
        <f>K45*(1+Assumptions!L$19)</f>
        <v>0</v>
      </c>
      <c r="M45" s="160">
        <f>L45*(1+Assumptions!M$19)</f>
        <v>0</v>
      </c>
      <c r="N45" s="160">
        <f>M45*(1+Assumptions!N$19)</f>
        <v>0</v>
      </c>
      <c r="O45" s="160">
        <f>N45*(1+Assumptions!O$19)</f>
        <v>0</v>
      </c>
    </row>
    <row r="46" spans="2:17" customFormat="1" outlineLevel="1" x14ac:dyDescent="0.2">
      <c r="C46" s="213"/>
      <c r="D46" s="156"/>
      <c r="E46" s="161">
        <v>0</v>
      </c>
      <c r="F46" s="155"/>
      <c r="G46" s="156"/>
      <c r="H46" s="157">
        <f t="shared" si="8"/>
        <v>0</v>
      </c>
      <c r="I46" s="160">
        <f>H46*Assumptions!$G$18</f>
        <v>0</v>
      </c>
      <c r="K46" s="160">
        <f>I46*(1+Assumptions!K$19)</f>
        <v>0</v>
      </c>
      <c r="L46" s="160">
        <f>K46*(1+Assumptions!L$19)</f>
        <v>0</v>
      </c>
      <c r="M46" s="160">
        <f>L46*(1+Assumptions!M$19)</f>
        <v>0</v>
      </c>
      <c r="N46" s="160">
        <f>M46*(1+Assumptions!N$19)</f>
        <v>0</v>
      </c>
      <c r="O46" s="160">
        <f>N46*(1+Assumptions!O$19)</f>
        <v>0</v>
      </c>
    </row>
    <row r="47" spans="2:17" customFormat="1" outlineLevel="1" x14ac:dyDescent="0.2">
      <c r="C47" s="213"/>
      <c r="D47" s="156"/>
      <c r="E47" s="161">
        <v>0</v>
      </c>
      <c r="F47" s="155"/>
      <c r="G47" s="156"/>
      <c r="H47" s="157">
        <f t="shared" si="8"/>
        <v>0</v>
      </c>
      <c r="I47" s="160">
        <f>H47*Assumptions!$G$18</f>
        <v>0</v>
      </c>
      <c r="K47" s="160">
        <f>I47*(1+Assumptions!K$19)</f>
        <v>0</v>
      </c>
      <c r="L47" s="160">
        <f>K47*(1+Assumptions!L$19)</f>
        <v>0</v>
      </c>
      <c r="M47" s="160">
        <f>L47*(1+Assumptions!M$19)</f>
        <v>0</v>
      </c>
      <c r="N47" s="160">
        <f>M47*(1+Assumptions!N$19)</f>
        <v>0</v>
      </c>
      <c r="O47" s="160">
        <f>N47*(1+Assumptions!O$19)</f>
        <v>0</v>
      </c>
    </row>
    <row r="48" spans="2:17" customFormat="1" outlineLevel="1" x14ac:dyDescent="0.2">
      <c r="C48" s="213"/>
      <c r="D48" s="156"/>
      <c r="E48" s="161">
        <v>0</v>
      </c>
      <c r="F48" s="155"/>
      <c r="G48" s="156"/>
      <c r="H48" s="157">
        <f t="shared" si="8"/>
        <v>0</v>
      </c>
      <c r="I48" s="160">
        <f>H48*Assumptions!$G$18</f>
        <v>0</v>
      </c>
      <c r="K48" s="160">
        <f>I48*(1+Assumptions!K$19)</f>
        <v>0</v>
      </c>
      <c r="L48" s="160">
        <f>K48*(1+Assumptions!L$19)</f>
        <v>0</v>
      </c>
      <c r="M48" s="160">
        <f>L48*(1+Assumptions!M$19)</f>
        <v>0</v>
      </c>
      <c r="N48" s="160">
        <f>M48*(1+Assumptions!N$19)</f>
        <v>0</v>
      </c>
      <c r="O48" s="160">
        <f>N48*(1+Assumptions!O$19)</f>
        <v>0</v>
      </c>
    </row>
    <row r="49" spans="2:17" customFormat="1" outlineLevel="1" x14ac:dyDescent="0.2">
      <c r="C49" s="213"/>
      <c r="D49" s="156"/>
      <c r="E49" s="161">
        <v>0</v>
      </c>
      <c r="F49" s="155"/>
      <c r="G49" s="156"/>
      <c r="H49" s="157">
        <f>D49*E49*F49*G49</f>
        <v>0</v>
      </c>
      <c r="I49" s="160">
        <f>H49*Assumptions!$G$18</f>
        <v>0</v>
      </c>
      <c r="K49" s="160">
        <f>I49*(1+Assumptions!K$19)</f>
        <v>0</v>
      </c>
      <c r="L49" s="160">
        <f>K49*(1+Assumptions!L$19)</f>
        <v>0</v>
      </c>
      <c r="M49" s="160">
        <f>L49*(1+Assumptions!M$19)</f>
        <v>0</v>
      </c>
      <c r="N49" s="160">
        <f>M49*(1+Assumptions!N$19)</f>
        <v>0</v>
      </c>
      <c r="O49" s="160">
        <f>N49*(1+Assumptions!O$19)</f>
        <v>0</v>
      </c>
    </row>
    <row r="50" spans="2:17" customFormat="1" outlineLevel="1" x14ac:dyDescent="0.2">
      <c r="C50" s="213"/>
      <c r="D50" s="156"/>
      <c r="E50" s="161">
        <v>0</v>
      </c>
      <c r="F50" s="155"/>
      <c r="G50" s="156"/>
      <c r="H50" s="157">
        <f>D50*E50*F50*G50</f>
        <v>0</v>
      </c>
      <c r="I50" s="160">
        <f>H50*Assumptions!$G$18</f>
        <v>0</v>
      </c>
      <c r="K50" s="160">
        <f>I50*(1+Assumptions!K$19)</f>
        <v>0</v>
      </c>
      <c r="L50" s="160">
        <f>K50*(1+Assumptions!L$19)</f>
        <v>0</v>
      </c>
      <c r="M50" s="160">
        <f>L50*(1+Assumptions!M$19)</f>
        <v>0</v>
      </c>
      <c r="N50" s="160">
        <f>M50*(1+Assumptions!N$19)</f>
        <v>0</v>
      </c>
      <c r="O50" s="160">
        <f>N50*(1+Assumptions!O$19)</f>
        <v>0</v>
      </c>
    </row>
    <row r="51" spans="2:17" customFormat="1" outlineLevel="1" x14ac:dyDescent="0.2">
      <c r="C51" s="213"/>
      <c r="D51" s="156"/>
      <c r="E51" s="161">
        <v>0</v>
      </c>
      <c r="F51" s="155"/>
      <c r="G51" s="156"/>
      <c r="H51" s="157">
        <f t="shared" ref="H51" si="9">D51*E51*F51*G51</f>
        <v>0</v>
      </c>
      <c r="I51" s="160">
        <f>H51*Assumptions!$G$18</f>
        <v>0</v>
      </c>
      <c r="K51" s="160">
        <f>I51*(1+Assumptions!K$19)</f>
        <v>0</v>
      </c>
      <c r="L51" s="160">
        <f>K51*(1+Assumptions!L$19)</f>
        <v>0</v>
      </c>
      <c r="M51" s="160">
        <f>L51*(1+Assumptions!M$19)</f>
        <v>0</v>
      </c>
      <c r="N51" s="160">
        <f>M51*(1+Assumptions!N$19)</f>
        <v>0</v>
      </c>
      <c r="O51" s="160">
        <f>N51*(1+Assumptions!O$19)</f>
        <v>0</v>
      </c>
    </row>
    <row r="52" spans="2:17" customFormat="1" outlineLevel="1" x14ac:dyDescent="0.2">
      <c r="C52" s="65" t="s">
        <v>272</v>
      </c>
      <c r="K52" s="156"/>
      <c r="L52" s="156">
        <v>1</v>
      </c>
      <c r="M52" s="156"/>
      <c r="N52" s="156"/>
      <c r="O52" s="156"/>
    </row>
    <row r="53" spans="2:17" outlineLevel="1" x14ac:dyDescent="0.2">
      <c r="B53" s="144"/>
      <c r="C53" s="145"/>
      <c r="D53" s="144"/>
      <c r="E53" s="144"/>
      <c r="F53" s="144"/>
      <c r="G53" s="144"/>
      <c r="H53" s="146"/>
      <c r="I53" s="146"/>
      <c r="J53" s="147"/>
      <c r="K53" s="147"/>
      <c r="L53" s="147"/>
      <c r="M53" s="147"/>
      <c r="N53" s="147"/>
      <c r="O53" s="147"/>
    </row>
    <row r="54" spans="2:17" ht="32" x14ac:dyDescent="0.2">
      <c r="B54" s="133">
        <v>4.4000000000000004</v>
      </c>
      <c r="C54" s="189" t="s">
        <v>303</v>
      </c>
      <c r="E54" s="134"/>
      <c r="H54" s="157">
        <f>SUM(H56:H61)</f>
        <v>0</v>
      </c>
      <c r="I54" s="160">
        <f>SUM(I56:I61)</f>
        <v>0</v>
      </c>
      <c r="J54" s="142"/>
      <c r="K54" s="160">
        <f>IF($F54="Exclude",0,SUM(K56:K61)*K62)</f>
        <v>0</v>
      </c>
      <c r="L54" s="160">
        <f t="shared" ref="L54:M54" si="10">IF($F54="Exclude",0,SUM(L56:L61)*L62)</f>
        <v>0</v>
      </c>
      <c r="M54" s="160">
        <f t="shared" si="10"/>
        <v>0</v>
      </c>
      <c r="N54" s="160">
        <f>IF($F54="Exclude",0,SUM(N56:N61)*N62)</f>
        <v>0</v>
      </c>
      <c r="O54" s="160">
        <f>IF($F54="Exclude",0,SUM(O56:O61)*O62)</f>
        <v>0</v>
      </c>
      <c r="Q54" s="134"/>
    </row>
    <row r="55" spans="2:17" ht="32" outlineLevel="1" x14ac:dyDescent="0.2">
      <c r="C55" s="139" t="s">
        <v>265</v>
      </c>
      <c r="D55" s="158" t="s">
        <v>266</v>
      </c>
      <c r="E55" s="158" t="s">
        <v>267</v>
      </c>
      <c r="F55" s="158" t="s">
        <v>268</v>
      </c>
      <c r="G55" s="158" t="s">
        <v>269</v>
      </c>
      <c r="H55" s="143" t="s">
        <v>270</v>
      </c>
      <c r="I55" s="143" t="s">
        <v>271</v>
      </c>
      <c r="J55" s="142"/>
      <c r="K55" s="143"/>
      <c r="L55" s="143"/>
      <c r="M55" s="143"/>
      <c r="N55" s="143"/>
      <c r="O55" s="143"/>
    </row>
    <row r="56" spans="2:17" customFormat="1" outlineLevel="1" x14ac:dyDescent="0.2">
      <c r="C56" s="213"/>
      <c r="D56" s="156"/>
      <c r="E56" s="161"/>
      <c r="F56" s="155"/>
      <c r="G56" s="156"/>
      <c r="H56" s="157">
        <f>D56*E56*F56*G56</f>
        <v>0</v>
      </c>
      <c r="I56" s="160">
        <f>H56*Assumptions!$G$18</f>
        <v>0</v>
      </c>
      <c r="K56" s="160">
        <f>I56*(1+Assumptions!K$19)</f>
        <v>0</v>
      </c>
      <c r="L56" s="160">
        <f>K56*(1+Assumptions!L$19)</f>
        <v>0</v>
      </c>
      <c r="M56" s="160">
        <f>L56*(1+Assumptions!M$19)</f>
        <v>0</v>
      </c>
      <c r="N56" s="160">
        <f>M56*(1+Assumptions!N$19)</f>
        <v>0</v>
      </c>
      <c r="O56" s="160">
        <f>N56*(1+Assumptions!O$19)</f>
        <v>0</v>
      </c>
    </row>
    <row r="57" spans="2:17" customFormat="1" outlineLevel="1" x14ac:dyDescent="0.2">
      <c r="C57" s="213"/>
      <c r="D57" s="155"/>
      <c r="E57" s="161"/>
      <c r="F57" s="155"/>
      <c r="G57" s="156"/>
      <c r="H57" s="157">
        <f t="shared" ref="H57:H60" si="11">D57*E57*F57*G57</f>
        <v>0</v>
      </c>
      <c r="I57" s="160">
        <f>H57*Assumptions!$G$18</f>
        <v>0</v>
      </c>
      <c r="K57" s="160">
        <f>I57*(1+Assumptions!K$19)</f>
        <v>0</v>
      </c>
      <c r="L57" s="160">
        <f>K57*(1+Assumptions!L$19)</f>
        <v>0</v>
      </c>
      <c r="M57" s="160">
        <f>L57*(1+Assumptions!M$19)</f>
        <v>0</v>
      </c>
      <c r="N57" s="160">
        <f>M57*(1+Assumptions!N$19)</f>
        <v>0</v>
      </c>
      <c r="O57" s="160">
        <f>N57*(1+Assumptions!O$19)</f>
        <v>0</v>
      </c>
    </row>
    <row r="58" spans="2:17" customFormat="1" outlineLevel="1" x14ac:dyDescent="0.2">
      <c r="C58" s="213"/>
      <c r="D58" s="155"/>
      <c r="E58" s="161"/>
      <c r="F58" s="155"/>
      <c r="G58" s="156"/>
      <c r="H58" s="157">
        <f t="shared" si="11"/>
        <v>0</v>
      </c>
      <c r="I58" s="160">
        <f>H58*Assumptions!$G$18</f>
        <v>0</v>
      </c>
      <c r="K58" s="160">
        <f>I58*(1+Assumptions!K$19)</f>
        <v>0</v>
      </c>
      <c r="L58" s="160">
        <f>K58*(1+Assumptions!L$19)</f>
        <v>0</v>
      </c>
      <c r="M58" s="160">
        <f>L58*(1+Assumptions!M$19)</f>
        <v>0</v>
      </c>
      <c r="N58" s="160">
        <f>M58*(1+Assumptions!N$19)</f>
        <v>0</v>
      </c>
      <c r="O58" s="160">
        <f>N58*(1+Assumptions!O$19)</f>
        <v>0</v>
      </c>
    </row>
    <row r="59" spans="2:17" customFormat="1" outlineLevel="1" x14ac:dyDescent="0.2">
      <c r="C59" s="213"/>
      <c r="D59" s="155"/>
      <c r="E59" s="161"/>
      <c r="F59" s="155"/>
      <c r="G59" s="156"/>
      <c r="H59" s="157">
        <f t="shared" si="11"/>
        <v>0</v>
      </c>
      <c r="I59" s="160">
        <f>H59*Assumptions!$G$18</f>
        <v>0</v>
      </c>
      <c r="K59" s="160">
        <f>I59*(1+Assumptions!K$19)</f>
        <v>0</v>
      </c>
      <c r="L59" s="160">
        <f>K59*(1+Assumptions!L$19)</f>
        <v>0</v>
      </c>
      <c r="M59" s="160">
        <f>L59*(1+Assumptions!M$19)</f>
        <v>0</v>
      </c>
      <c r="N59" s="160">
        <f>M59*(1+Assumptions!N$19)</f>
        <v>0</v>
      </c>
      <c r="O59" s="160">
        <f>N59*(1+Assumptions!O$19)</f>
        <v>0</v>
      </c>
    </row>
    <row r="60" spans="2:17" customFormat="1" outlineLevel="1" x14ac:dyDescent="0.2">
      <c r="C60" s="213"/>
      <c r="D60" s="155"/>
      <c r="E60" s="161"/>
      <c r="F60" s="155"/>
      <c r="G60" s="156"/>
      <c r="H60" s="157">
        <f t="shared" si="11"/>
        <v>0</v>
      </c>
      <c r="I60" s="160">
        <f>H60*Assumptions!$G$18</f>
        <v>0</v>
      </c>
      <c r="K60" s="160">
        <f>I60*(1+Assumptions!K$19)</f>
        <v>0</v>
      </c>
      <c r="L60" s="160">
        <f>K60*(1+Assumptions!L$19)</f>
        <v>0</v>
      </c>
      <c r="M60" s="160">
        <f>L60*(1+Assumptions!M$19)</f>
        <v>0</v>
      </c>
      <c r="N60" s="160">
        <f>M60*(1+Assumptions!N$19)</f>
        <v>0</v>
      </c>
      <c r="O60" s="160">
        <f>N60*(1+Assumptions!O$19)</f>
        <v>0</v>
      </c>
    </row>
    <row r="61" spans="2:17" customFormat="1" outlineLevel="1" x14ac:dyDescent="0.2">
      <c r="C61" s="213"/>
      <c r="D61" s="155"/>
      <c r="E61" s="161"/>
      <c r="F61" s="155"/>
      <c r="G61" s="156"/>
      <c r="H61" s="157">
        <f>D61*E61*F61*G61</f>
        <v>0</v>
      </c>
      <c r="I61" s="160">
        <f>H61*Assumptions!$G$18</f>
        <v>0</v>
      </c>
      <c r="K61" s="160">
        <f>I61*(1+Assumptions!K$19)</f>
        <v>0</v>
      </c>
      <c r="L61" s="160">
        <f>K61*(1+Assumptions!L$19)</f>
        <v>0</v>
      </c>
      <c r="M61" s="160">
        <f>L61*(1+Assumptions!M$19)</f>
        <v>0</v>
      </c>
      <c r="N61" s="160">
        <f>M61*(1+Assumptions!N$19)</f>
        <v>0</v>
      </c>
      <c r="O61" s="160">
        <f>N61*(1+Assumptions!O$19)</f>
        <v>0</v>
      </c>
    </row>
    <row r="62" spans="2:17" customFormat="1" outlineLevel="1" x14ac:dyDescent="0.2">
      <c r="C62" s="65" t="s">
        <v>272</v>
      </c>
      <c r="K62" s="156"/>
      <c r="L62" s="156"/>
      <c r="M62" s="156"/>
      <c r="N62" s="156"/>
      <c r="O62" s="156"/>
    </row>
    <row r="63" spans="2:17" outlineLevel="1" x14ac:dyDescent="0.2">
      <c r="B63" s="144"/>
      <c r="C63" s="145"/>
      <c r="D63" s="144"/>
      <c r="E63" s="144"/>
      <c r="F63" s="144"/>
      <c r="G63" s="144"/>
      <c r="H63" s="146"/>
      <c r="I63" s="146"/>
      <c r="J63" s="147"/>
      <c r="K63" s="147"/>
      <c r="L63" s="147"/>
      <c r="M63" s="147"/>
      <c r="N63" s="147"/>
      <c r="O63" s="147"/>
    </row>
    <row r="64" spans="2:17" ht="16" x14ac:dyDescent="0.2">
      <c r="C64" s="141" t="s">
        <v>280</v>
      </c>
      <c r="E64" s="134"/>
      <c r="H64" s="157">
        <f>SUM(H66:H75)</f>
        <v>0</v>
      </c>
      <c r="I64" s="160">
        <f>SUM(I66:I75)</f>
        <v>0</v>
      </c>
      <c r="J64" s="142"/>
      <c r="K64" s="160">
        <f>IF($F64="Exclude",0,SUM(K66:K75)*K76)</f>
        <v>0</v>
      </c>
      <c r="L64" s="160">
        <f>IF($F64="Exclude",0,SUM(L66:L75)*L76)</f>
        <v>0</v>
      </c>
      <c r="M64" s="160">
        <f t="shared" ref="M64:N64" si="12">IF($F64="Exclude",0,SUM(M66:M75)*M76)</f>
        <v>0</v>
      </c>
      <c r="N64" s="160">
        <f t="shared" si="12"/>
        <v>0</v>
      </c>
      <c r="O64" s="160">
        <f>IF($F64="Exclude",0,SUM(O66:O75)*O76)</f>
        <v>0</v>
      </c>
    </row>
    <row r="65" spans="2:15" ht="32" outlineLevel="1" x14ac:dyDescent="0.2">
      <c r="C65" s="139" t="s">
        <v>265</v>
      </c>
      <c r="D65" s="158" t="s">
        <v>266</v>
      </c>
      <c r="E65" s="158" t="s">
        <v>267</v>
      </c>
      <c r="F65" s="158" t="s">
        <v>268</v>
      </c>
      <c r="G65" s="158" t="s">
        <v>269</v>
      </c>
      <c r="H65" s="143" t="s">
        <v>270</v>
      </c>
      <c r="I65" s="143" t="s">
        <v>271</v>
      </c>
      <c r="J65" s="142"/>
      <c r="K65" s="143"/>
      <c r="L65" s="143"/>
      <c r="M65" s="143"/>
      <c r="N65" s="143"/>
      <c r="O65" s="143"/>
    </row>
    <row r="66" spans="2:15" outlineLevel="1" x14ac:dyDescent="0.2">
      <c r="B66"/>
      <c r="C66" s="213"/>
      <c r="D66" s="156"/>
      <c r="E66" s="161">
        <v>0</v>
      </c>
      <c r="F66" s="155"/>
      <c r="G66" s="156"/>
      <c r="H66" s="157">
        <f>D66*E66*F66*G66</f>
        <v>0</v>
      </c>
      <c r="I66" s="160">
        <f>H66*Assumptions!$G$18</f>
        <v>0</v>
      </c>
      <c r="J66"/>
      <c r="K66" s="160">
        <f>I66*(1+Assumptions!K$19)</f>
        <v>0</v>
      </c>
      <c r="L66" s="160">
        <f>K66*(1+Assumptions!L$19)</f>
        <v>0</v>
      </c>
      <c r="M66" s="160">
        <f>L66*(1+Assumptions!M$19)</f>
        <v>0</v>
      </c>
      <c r="N66" s="160">
        <f>M66*(1+Assumptions!N$19)</f>
        <v>0</v>
      </c>
      <c r="O66" s="160">
        <f>N66*(1+Assumptions!O$19)</f>
        <v>0</v>
      </c>
    </row>
    <row r="67" spans="2:15" outlineLevel="1" x14ac:dyDescent="0.2">
      <c r="B67"/>
      <c r="C67" s="213"/>
      <c r="D67" s="155"/>
      <c r="E67" s="161">
        <v>0</v>
      </c>
      <c r="F67" s="155"/>
      <c r="G67" s="156"/>
      <c r="H67" s="157">
        <f t="shared" ref="H67:H74" si="13">D67*E67*F67*G67</f>
        <v>0</v>
      </c>
      <c r="I67" s="160">
        <f>H67*Assumptions!$G$18</f>
        <v>0</v>
      </c>
      <c r="J67"/>
      <c r="K67" s="160">
        <f>I67*(1+Assumptions!K$19)</f>
        <v>0</v>
      </c>
      <c r="L67" s="160">
        <f>K67*(1+Assumptions!L$19)</f>
        <v>0</v>
      </c>
      <c r="M67" s="160">
        <f>L67*(1+Assumptions!M$19)</f>
        <v>0</v>
      </c>
      <c r="N67" s="160">
        <f>M67*(1+Assumptions!N$19)</f>
        <v>0</v>
      </c>
      <c r="O67" s="160">
        <f>N67*(1+Assumptions!O$19)</f>
        <v>0</v>
      </c>
    </row>
    <row r="68" spans="2:15" outlineLevel="1" x14ac:dyDescent="0.2">
      <c r="B68"/>
      <c r="C68" s="213"/>
      <c r="D68" s="155"/>
      <c r="E68" s="161">
        <v>0</v>
      </c>
      <c r="F68" s="155"/>
      <c r="G68" s="156"/>
      <c r="H68" s="157">
        <f t="shared" si="13"/>
        <v>0</v>
      </c>
      <c r="I68" s="160">
        <f>H68*Assumptions!$G$18</f>
        <v>0</v>
      </c>
      <c r="J68"/>
      <c r="K68" s="160">
        <f>I68*(1+Assumptions!K$19)</f>
        <v>0</v>
      </c>
      <c r="L68" s="160">
        <f>K68*(1+Assumptions!L$19)</f>
        <v>0</v>
      </c>
      <c r="M68" s="160">
        <f>L68*(1+Assumptions!M$19)</f>
        <v>0</v>
      </c>
      <c r="N68" s="160">
        <f>M68*(1+Assumptions!N$19)</f>
        <v>0</v>
      </c>
      <c r="O68" s="160">
        <f>N68*(1+Assumptions!O$19)</f>
        <v>0</v>
      </c>
    </row>
    <row r="69" spans="2:15" outlineLevel="1" x14ac:dyDescent="0.2">
      <c r="B69"/>
      <c r="C69" s="213"/>
      <c r="D69" s="155"/>
      <c r="E69" s="161">
        <v>0</v>
      </c>
      <c r="F69" s="155"/>
      <c r="G69" s="156"/>
      <c r="H69" s="157">
        <f t="shared" si="13"/>
        <v>0</v>
      </c>
      <c r="I69" s="160">
        <f>H69*Assumptions!$G$18</f>
        <v>0</v>
      </c>
      <c r="J69"/>
      <c r="K69" s="160">
        <f>I69*(1+Assumptions!K$19)</f>
        <v>0</v>
      </c>
      <c r="L69" s="160">
        <f>K69*(1+Assumptions!L$19)</f>
        <v>0</v>
      </c>
      <c r="M69" s="160">
        <f>L69*(1+Assumptions!M$19)</f>
        <v>0</v>
      </c>
      <c r="N69" s="160">
        <f>M69*(1+Assumptions!N$19)</f>
        <v>0</v>
      </c>
      <c r="O69" s="160">
        <f>N69*(1+Assumptions!O$19)</f>
        <v>0</v>
      </c>
    </row>
    <row r="70" spans="2:15" outlineLevel="1" x14ac:dyDescent="0.2">
      <c r="B70"/>
      <c r="C70" s="213"/>
      <c r="D70" s="155"/>
      <c r="E70" s="161">
        <v>0</v>
      </c>
      <c r="F70" s="155"/>
      <c r="G70" s="156"/>
      <c r="H70" s="157">
        <f t="shared" si="13"/>
        <v>0</v>
      </c>
      <c r="I70" s="160">
        <f>H70*Assumptions!$G$18</f>
        <v>0</v>
      </c>
      <c r="J70"/>
      <c r="K70" s="160">
        <f>I70*(1+Assumptions!K$19)</f>
        <v>0</v>
      </c>
      <c r="L70" s="160">
        <f>K70*(1+Assumptions!L$19)</f>
        <v>0</v>
      </c>
      <c r="M70" s="160">
        <f>L70*(1+Assumptions!M$19)</f>
        <v>0</v>
      </c>
      <c r="N70" s="160">
        <f>M70*(1+Assumptions!N$19)</f>
        <v>0</v>
      </c>
      <c r="O70" s="160">
        <f>N70*(1+Assumptions!O$19)</f>
        <v>0</v>
      </c>
    </row>
    <row r="71" spans="2:15" outlineLevel="1" x14ac:dyDescent="0.2">
      <c r="B71"/>
      <c r="C71" s="213"/>
      <c r="D71" s="155"/>
      <c r="E71" s="161">
        <v>0</v>
      </c>
      <c r="F71" s="155"/>
      <c r="G71" s="156"/>
      <c r="H71" s="157">
        <f>D71*E71*F71*G71</f>
        <v>0</v>
      </c>
      <c r="I71" s="160">
        <f>H71*Assumptions!$G$18</f>
        <v>0</v>
      </c>
      <c r="J71"/>
      <c r="K71" s="160">
        <f>I71*(1+Assumptions!K$19)</f>
        <v>0</v>
      </c>
      <c r="L71" s="160">
        <f>K71*(1+Assumptions!L$19)</f>
        <v>0</v>
      </c>
      <c r="M71" s="160">
        <f>L71*(1+Assumptions!M$19)</f>
        <v>0</v>
      </c>
      <c r="N71" s="160">
        <f>M71*(1+Assumptions!N$19)</f>
        <v>0</v>
      </c>
      <c r="O71" s="160">
        <f>N71*(1+Assumptions!O$19)</f>
        <v>0</v>
      </c>
    </row>
    <row r="72" spans="2:15" outlineLevel="1" x14ac:dyDescent="0.2">
      <c r="B72"/>
      <c r="C72" s="213"/>
      <c r="D72" s="155"/>
      <c r="E72" s="161">
        <v>0</v>
      </c>
      <c r="F72" s="155"/>
      <c r="G72" s="156"/>
      <c r="H72" s="157">
        <f t="shared" si="13"/>
        <v>0</v>
      </c>
      <c r="I72" s="160">
        <f>H72*Assumptions!$G$18</f>
        <v>0</v>
      </c>
      <c r="J72"/>
      <c r="K72" s="160">
        <f>I72*(1+Assumptions!K$19)</f>
        <v>0</v>
      </c>
      <c r="L72" s="160">
        <f>K72*(1+Assumptions!L$19)</f>
        <v>0</v>
      </c>
      <c r="M72" s="160">
        <f>L72*(1+Assumptions!M$19)</f>
        <v>0</v>
      </c>
      <c r="N72" s="160">
        <f>M72*(1+Assumptions!N$19)</f>
        <v>0</v>
      </c>
      <c r="O72" s="160">
        <f>N72*(1+Assumptions!O$19)</f>
        <v>0</v>
      </c>
    </row>
    <row r="73" spans="2:15" outlineLevel="1" x14ac:dyDescent="0.2">
      <c r="B73"/>
      <c r="C73" s="213"/>
      <c r="D73" s="155"/>
      <c r="E73" s="161">
        <v>0</v>
      </c>
      <c r="F73" s="155"/>
      <c r="G73" s="156"/>
      <c r="H73" s="157">
        <f t="shared" si="13"/>
        <v>0</v>
      </c>
      <c r="I73" s="160">
        <f>H73*Assumptions!$G$18</f>
        <v>0</v>
      </c>
      <c r="J73"/>
      <c r="K73" s="160">
        <f>I73*(1+Assumptions!K$19)</f>
        <v>0</v>
      </c>
      <c r="L73" s="160">
        <f>K73*(1+Assumptions!L$19)</f>
        <v>0</v>
      </c>
      <c r="M73" s="160">
        <f>L73*(1+Assumptions!M$19)</f>
        <v>0</v>
      </c>
      <c r="N73" s="160">
        <f>M73*(1+Assumptions!N$19)</f>
        <v>0</v>
      </c>
      <c r="O73" s="160">
        <f>N73*(1+Assumptions!O$19)</f>
        <v>0</v>
      </c>
    </row>
    <row r="74" spans="2:15" outlineLevel="1" x14ac:dyDescent="0.2">
      <c r="B74"/>
      <c r="C74" s="213"/>
      <c r="D74" s="155"/>
      <c r="E74" s="161">
        <v>0</v>
      </c>
      <c r="F74" s="155"/>
      <c r="G74" s="156"/>
      <c r="H74" s="157">
        <f t="shared" si="13"/>
        <v>0</v>
      </c>
      <c r="I74" s="160">
        <f>H74*Assumptions!$G$18</f>
        <v>0</v>
      </c>
      <c r="J74"/>
      <c r="K74" s="160">
        <f>I74*(1+Assumptions!K$19)</f>
        <v>0</v>
      </c>
      <c r="L74" s="160">
        <f>K74*(1+Assumptions!L$19)</f>
        <v>0</v>
      </c>
      <c r="M74" s="160">
        <f>L74*(1+Assumptions!M$19)</f>
        <v>0</v>
      </c>
      <c r="N74" s="160">
        <f>M74*(1+Assumptions!N$19)</f>
        <v>0</v>
      </c>
      <c r="O74" s="160">
        <f>N74*(1+Assumptions!O$19)</f>
        <v>0</v>
      </c>
    </row>
    <row r="75" spans="2:15" outlineLevel="1" x14ac:dyDescent="0.2">
      <c r="B75"/>
      <c r="C75" s="213"/>
      <c r="D75" s="155"/>
      <c r="E75" s="161">
        <v>0</v>
      </c>
      <c r="F75" s="155"/>
      <c r="G75" s="156"/>
      <c r="H75" s="157">
        <f>D75*E75*F75*G75</f>
        <v>0</v>
      </c>
      <c r="I75" s="160">
        <f>H75*Assumptions!$G$18</f>
        <v>0</v>
      </c>
      <c r="J75"/>
      <c r="K75" s="160">
        <f>I75*(1+Assumptions!K$19)</f>
        <v>0</v>
      </c>
      <c r="L75" s="160">
        <f>K75*(1+Assumptions!L$19)</f>
        <v>0</v>
      </c>
      <c r="M75" s="160">
        <f>L75*(1+Assumptions!M$19)</f>
        <v>0</v>
      </c>
      <c r="N75" s="160">
        <f>M75*(1+Assumptions!N$19)</f>
        <v>0</v>
      </c>
      <c r="O75" s="160">
        <f>N75*(1+Assumptions!O$19)</f>
        <v>0</v>
      </c>
    </row>
    <row r="76" spans="2:15" outlineLevel="1" x14ac:dyDescent="0.2">
      <c r="B76"/>
      <c r="C76" s="65" t="s">
        <v>272</v>
      </c>
      <c r="D76"/>
      <c r="E76"/>
      <c r="F76"/>
      <c r="G76"/>
      <c r="H76"/>
      <c r="I76"/>
      <c r="J76"/>
      <c r="K76" s="156"/>
      <c r="L76" s="156"/>
      <c r="M76" s="156"/>
      <c r="N76" s="156"/>
      <c r="O76" s="156"/>
    </row>
    <row r="77" spans="2:15" outlineLevel="1" x14ac:dyDescent="0.2">
      <c r="B77" s="144"/>
      <c r="C77" s="145"/>
      <c r="D77" s="144"/>
      <c r="E77" s="144"/>
      <c r="F77" s="144"/>
      <c r="G77" s="144"/>
      <c r="H77" s="146"/>
      <c r="I77" s="146"/>
      <c r="J77" s="147"/>
      <c r="K77" s="147"/>
      <c r="L77" s="147"/>
      <c r="M77" s="147"/>
      <c r="N77" s="147"/>
      <c r="O77" s="147"/>
    </row>
    <row r="78" spans="2:15" ht="16" x14ac:dyDescent="0.2">
      <c r="C78" s="141" t="s">
        <v>280</v>
      </c>
      <c r="E78" s="134"/>
      <c r="H78" s="157">
        <f>SUM(H80:H89)</f>
        <v>0</v>
      </c>
      <c r="I78" s="160">
        <f>SUM(I80:I89)</f>
        <v>0</v>
      </c>
      <c r="J78" s="142"/>
      <c r="K78" s="160">
        <f>IF($F78="Exclude",0,SUM(K80:K89)*K90)</f>
        <v>0</v>
      </c>
      <c r="L78" s="160">
        <f>IF($F78="Exclude",0,SUM(L80:L89)*L90)</f>
        <v>0</v>
      </c>
      <c r="M78" s="160">
        <f t="shared" ref="M78:N78" si="14">IF($F78="Exclude",0,SUM(M80:M89)*M90)</f>
        <v>0</v>
      </c>
      <c r="N78" s="160">
        <f t="shared" si="14"/>
        <v>0</v>
      </c>
      <c r="O78" s="160">
        <f>IF($F78="Exclude",0,SUM(O80:O89)*O90)</f>
        <v>0</v>
      </c>
    </row>
    <row r="79" spans="2:15" ht="32" outlineLevel="1" x14ac:dyDescent="0.2">
      <c r="C79" s="139" t="s">
        <v>265</v>
      </c>
      <c r="D79" s="158" t="s">
        <v>266</v>
      </c>
      <c r="E79" s="158" t="s">
        <v>267</v>
      </c>
      <c r="F79" s="158" t="s">
        <v>268</v>
      </c>
      <c r="G79" s="158" t="s">
        <v>269</v>
      </c>
      <c r="H79" s="143" t="s">
        <v>270</v>
      </c>
      <c r="I79" s="143" t="s">
        <v>271</v>
      </c>
      <c r="J79" s="142"/>
      <c r="K79" s="143"/>
      <c r="L79" s="143"/>
      <c r="M79" s="143"/>
      <c r="N79" s="143"/>
      <c r="O79" s="143"/>
    </row>
    <row r="80" spans="2:15" outlineLevel="1" x14ac:dyDescent="0.2">
      <c r="B80"/>
      <c r="C80" s="213"/>
      <c r="D80" s="156"/>
      <c r="E80" s="161">
        <v>0</v>
      </c>
      <c r="F80" s="155"/>
      <c r="G80" s="156"/>
      <c r="H80" s="157">
        <f>D80*E80*F80*G80</f>
        <v>0</v>
      </c>
      <c r="I80" s="160">
        <f>H80*Assumptions!$G$18</f>
        <v>0</v>
      </c>
      <c r="J80"/>
      <c r="K80" s="160">
        <f>I80*(1+Assumptions!K$19)</f>
        <v>0</v>
      </c>
      <c r="L80" s="160">
        <f>K80*(1+Assumptions!L$19)</f>
        <v>0</v>
      </c>
      <c r="M80" s="160">
        <f>L80*(1+Assumptions!M$19)</f>
        <v>0</v>
      </c>
      <c r="N80" s="160">
        <f>M80*(1+Assumptions!N$19)</f>
        <v>0</v>
      </c>
      <c r="O80" s="160">
        <f>N80*(1+Assumptions!O$19)</f>
        <v>0</v>
      </c>
    </row>
    <row r="81" spans="2:15" outlineLevel="1" x14ac:dyDescent="0.2">
      <c r="B81"/>
      <c r="C81" s="213"/>
      <c r="D81" s="155"/>
      <c r="E81" s="161">
        <v>0</v>
      </c>
      <c r="F81" s="155"/>
      <c r="G81" s="156"/>
      <c r="H81" s="157">
        <f t="shared" ref="H81:H84" si="15">D81*E81*F81*G81</f>
        <v>0</v>
      </c>
      <c r="I81" s="160">
        <f>H81*Assumptions!$G$18</f>
        <v>0</v>
      </c>
      <c r="J81"/>
      <c r="K81" s="160">
        <f>I81*(1+Assumptions!K$19)</f>
        <v>0</v>
      </c>
      <c r="L81" s="160">
        <f>K81*(1+Assumptions!L$19)</f>
        <v>0</v>
      </c>
      <c r="M81" s="160">
        <f>L81*(1+Assumptions!M$19)</f>
        <v>0</v>
      </c>
      <c r="N81" s="160">
        <f>M81*(1+Assumptions!N$19)</f>
        <v>0</v>
      </c>
      <c r="O81" s="160">
        <f>N81*(1+Assumptions!O$19)</f>
        <v>0</v>
      </c>
    </row>
    <row r="82" spans="2:15" outlineLevel="1" x14ac:dyDescent="0.2">
      <c r="B82"/>
      <c r="C82" s="213"/>
      <c r="D82" s="155"/>
      <c r="E82" s="161">
        <v>0</v>
      </c>
      <c r="F82" s="155"/>
      <c r="G82" s="156"/>
      <c r="H82" s="157">
        <f t="shared" si="15"/>
        <v>0</v>
      </c>
      <c r="I82" s="160">
        <f>H82*Assumptions!$G$18</f>
        <v>0</v>
      </c>
      <c r="J82"/>
      <c r="K82" s="160">
        <f>I82*(1+Assumptions!K$19)</f>
        <v>0</v>
      </c>
      <c r="L82" s="160">
        <f>K82*(1+Assumptions!L$19)</f>
        <v>0</v>
      </c>
      <c r="M82" s="160">
        <f>L82*(1+Assumptions!M$19)</f>
        <v>0</v>
      </c>
      <c r="N82" s="160">
        <f>M82*(1+Assumptions!N$19)</f>
        <v>0</v>
      </c>
      <c r="O82" s="160">
        <f>N82*(1+Assumptions!O$19)</f>
        <v>0</v>
      </c>
    </row>
    <row r="83" spans="2:15" outlineLevel="1" x14ac:dyDescent="0.2">
      <c r="B83"/>
      <c r="C83" s="213"/>
      <c r="D83" s="155"/>
      <c r="E83" s="161">
        <v>0</v>
      </c>
      <c r="F83" s="155"/>
      <c r="G83" s="156"/>
      <c r="H83" s="157">
        <f t="shared" si="15"/>
        <v>0</v>
      </c>
      <c r="I83" s="160">
        <f>H83*Assumptions!$G$18</f>
        <v>0</v>
      </c>
      <c r="J83"/>
      <c r="K83" s="160">
        <f>I83*(1+Assumptions!K$19)</f>
        <v>0</v>
      </c>
      <c r="L83" s="160">
        <f>K83*(1+Assumptions!L$19)</f>
        <v>0</v>
      </c>
      <c r="M83" s="160">
        <f>L83*(1+Assumptions!M$19)</f>
        <v>0</v>
      </c>
      <c r="N83" s="160">
        <f>M83*(1+Assumptions!N$19)</f>
        <v>0</v>
      </c>
      <c r="O83" s="160">
        <f>N83*(1+Assumptions!O$19)</f>
        <v>0</v>
      </c>
    </row>
    <row r="84" spans="2:15" outlineLevel="1" x14ac:dyDescent="0.2">
      <c r="B84"/>
      <c r="C84" s="213"/>
      <c r="D84" s="155"/>
      <c r="E84" s="161">
        <v>0</v>
      </c>
      <c r="F84" s="155"/>
      <c r="G84" s="156"/>
      <c r="H84" s="157">
        <f t="shared" si="15"/>
        <v>0</v>
      </c>
      <c r="I84" s="160">
        <f>H84*Assumptions!$G$18</f>
        <v>0</v>
      </c>
      <c r="J84"/>
      <c r="K84" s="160">
        <f>I84*(1+Assumptions!K$19)</f>
        <v>0</v>
      </c>
      <c r="L84" s="160">
        <f>K84*(1+Assumptions!L$19)</f>
        <v>0</v>
      </c>
      <c r="M84" s="160">
        <f>L84*(1+Assumptions!M$19)</f>
        <v>0</v>
      </c>
      <c r="N84" s="160">
        <f>M84*(1+Assumptions!N$19)</f>
        <v>0</v>
      </c>
      <c r="O84" s="160">
        <f>N84*(1+Assumptions!O$19)</f>
        <v>0</v>
      </c>
    </row>
    <row r="85" spans="2:15" outlineLevel="1" x14ac:dyDescent="0.2">
      <c r="B85"/>
      <c r="C85" s="213"/>
      <c r="D85" s="155"/>
      <c r="E85" s="161">
        <v>0</v>
      </c>
      <c r="F85" s="155"/>
      <c r="G85" s="156"/>
      <c r="H85" s="157">
        <f>D85*E85*F85*G85</f>
        <v>0</v>
      </c>
      <c r="I85" s="160">
        <f>H85*Assumptions!$G$18</f>
        <v>0</v>
      </c>
      <c r="J85"/>
      <c r="K85" s="160">
        <f>I85*(1+Assumptions!K$19)</f>
        <v>0</v>
      </c>
      <c r="L85" s="160">
        <f>K85*(1+Assumptions!L$19)</f>
        <v>0</v>
      </c>
      <c r="M85" s="160">
        <f>L85*(1+Assumptions!M$19)</f>
        <v>0</v>
      </c>
      <c r="N85" s="160">
        <f>M85*(1+Assumptions!N$19)</f>
        <v>0</v>
      </c>
      <c r="O85" s="160">
        <f>N85*(1+Assumptions!O$19)</f>
        <v>0</v>
      </c>
    </row>
    <row r="86" spans="2:15" outlineLevel="1" x14ac:dyDescent="0.2">
      <c r="B86"/>
      <c r="C86" s="213"/>
      <c r="D86" s="155"/>
      <c r="E86" s="161">
        <v>0</v>
      </c>
      <c r="F86" s="155"/>
      <c r="G86" s="156"/>
      <c r="H86" s="157">
        <f t="shared" ref="H86:H88" si="16">D86*E86*F86*G86</f>
        <v>0</v>
      </c>
      <c r="I86" s="160">
        <f>H86*Assumptions!$G$18</f>
        <v>0</v>
      </c>
      <c r="J86"/>
      <c r="K86" s="160">
        <f>I86*(1+Assumptions!K$19)</f>
        <v>0</v>
      </c>
      <c r="L86" s="160">
        <f>K86*(1+Assumptions!L$19)</f>
        <v>0</v>
      </c>
      <c r="M86" s="160">
        <f>L86*(1+Assumptions!M$19)</f>
        <v>0</v>
      </c>
      <c r="N86" s="160">
        <f>M86*(1+Assumptions!N$19)</f>
        <v>0</v>
      </c>
      <c r="O86" s="160">
        <f>N86*(1+Assumptions!O$19)</f>
        <v>0</v>
      </c>
    </row>
    <row r="87" spans="2:15" outlineLevel="1" x14ac:dyDescent="0.2">
      <c r="B87"/>
      <c r="C87" s="213"/>
      <c r="D87" s="155"/>
      <c r="E87" s="161">
        <v>0</v>
      </c>
      <c r="F87" s="155"/>
      <c r="G87" s="156"/>
      <c r="H87" s="157">
        <f t="shared" si="16"/>
        <v>0</v>
      </c>
      <c r="I87" s="160">
        <f>H87*Assumptions!$G$18</f>
        <v>0</v>
      </c>
      <c r="J87"/>
      <c r="K87" s="160">
        <f>I87*(1+Assumptions!K$19)</f>
        <v>0</v>
      </c>
      <c r="L87" s="160">
        <f>K87*(1+Assumptions!L$19)</f>
        <v>0</v>
      </c>
      <c r="M87" s="160">
        <f>L87*(1+Assumptions!M$19)</f>
        <v>0</v>
      </c>
      <c r="N87" s="160">
        <f>M87*(1+Assumptions!N$19)</f>
        <v>0</v>
      </c>
      <c r="O87" s="160">
        <f>N87*(1+Assumptions!O$19)</f>
        <v>0</v>
      </c>
    </row>
    <row r="88" spans="2:15" outlineLevel="1" x14ac:dyDescent="0.2">
      <c r="B88"/>
      <c r="C88" s="213"/>
      <c r="D88" s="155"/>
      <c r="E88" s="161">
        <v>0</v>
      </c>
      <c r="F88" s="155"/>
      <c r="G88" s="156"/>
      <c r="H88" s="157">
        <f t="shared" si="16"/>
        <v>0</v>
      </c>
      <c r="I88" s="160">
        <f>H88*Assumptions!$G$18</f>
        <v>0</v>
      </c>
      <c r="J88"/>
      <c r="K88" s="160">
        <f>I88*(1+Assumptions!K$19)</f>
        <v>0</v>
      </c>
      <c r="L88" s="160">
        <f>K88*(1+Assumptions!L$19)</f>
        <v>0</v>
      </c>
      <c r="M88" s="160">
        <f>L88*(1+Assumptions!M$19)</f>
        <v>0</v>
      </c>
      <c r="N88" s="160">
        <f>M88*(1+Assumptions!N$19)</f>
        <v>0</v>
      </c>
      <c r="O88" s="160">
        <f>N88*(1+Assumptions!O$19)</f>
        <v>0</v>
      </c>
    </row>
    <row r="89" spans="2:15" outlineLevel="1" x14ac:dyDescent="0.2">
      <c r="B89"/>
      <c r="C89" s="213"/>
      <c r="D89" s="155"/>
      <c r="E89" s="161">
        <v>0</v>
      </c>
      <c r="F89" s="155"/>
      <c r="G89" s="156"/>
      <c r="H89" s="157">
        <f>D89*E89*F89*G89</f>
        <v>0</v>
      </c>
      <c r="I89" s="160">
        <f>H89*Assumptions!$G$18</f>
        <v>0</v>
      </c>
      <c r="J89"/>
      <c r="K89" s="160">
        <f>I89*(1+Assumptions!K$19)</f>
        <v>0</v>
      </c>
      <c r="L89" s="160">
        <f>K89*(1+Assumptions!L$19)</f>
        <v>0</v>
      </c>
      <c r="M89" s="160">
        <f>L89*(1+Assumptions!M$19)</f>
        <v>0</v>
      </c>
      <c r="N89" s="160">
        <f>M89*(1+Assumptions!N$19)</f>
        <v>0</v>
      </c>
      <c r="O89" s="160">
        <f>N89*(1+Assumptions!O$19)</f>
        <v>0</v>
      </c>
    </row>
    <row r="90" spans="2:15" outlineLevel="1" x14ac:dyDescent="0.2">
      <c r="B90"/>
      <c r="C90" s="65" t="s">
        <v>272</v>
      </c>
      <c r="D90"/>
      <c r="E90"/>
      <c r="F90"/>
      <c r="G90"/>
      <c r="H90"/>
      <c r="I90"/>
      <c r="J90"/>
      <c r="K90" s="156"/>
      <c r="L90" s="156"/>
      <c r="M90" s="156"/>
      <c r="N90" s="156"/>
      <c r="O90" s="156"/>
    </row>
    <row r="91" spans="2:15" outlineLevel="1" x14ac:dyDescent="0.2">
      <c r="B91" s="144"/>
      <c r="C91" s="145"/>
      <c r="D91" s="144"/>
      <c r="E91" s="144"/>
      <c r="F91" s="144"/>
      <c r="G91" s="144"/>
      <c r="H91" s="146"/>
      <c r="I91" s="146"/>
      <c r="J91" s="147"/>
      <c r="K91" s="147"/>
      <c r="L91" s="147"/>
      <c r="M91" s="147"/>
      <c r="N91" s="147"/>
      <c r="O91" s="147"/>
    </row>
    <row r="92" spans="2:15" ht="16" x14ac:dyDescent="0.2">
      <c r="C92" s="141" t="s">
        <v>280</v>
      </c>
      <c r="E92" s="134"/>
      <c r="H92" s="157">
        <f>SUM(H94:H103)</f>
        <v>0</v>
      </c>
      <c r="I92" s="160">
        <f>SUM(I94:I103)</f>
        <v>0</v>
      </c>
      <c r="J92" s="142"/>
      <c r="K92" s="160">
        <f>IF($F92="Exclude",0,SUM(K94:K103)*K104)</f>
        <v>0</v>
      </c>
      <c r="L92" s="160">
        <f>IF($F92="Exclude",0,SUM(L94:L103)*L104)</f>
        <v>0</v>
      </c>
      <c r="M92" s="160">
        <f t="shared" ref="M92:N92" si="17">IF($F92="Exclude",0,SUM(M94:M103)*M104)</f>
        <v>0</v>
      </c>
      <c r="N92" s="160">
        <f t="shared" si="17"/>
        <v>0</v>
      </c>
      <c r="O92" s="160">
        <f>IF($F92="Exclude",0,SUM(O94:O103)*O104)</f>
        <v>0</v>
      </c>
    </row>
    <row r="93" spans="2:15" ht="32" outlineLevel="1" x14ac:dyDescent="0.2">
      <c r="C93" s="139" t="s">
        <v>265</v>
      </c>
      <c r="D93" s="158" t="s">
        <v>266</v>
      </c>
      <c r="E93" s="158" t="s">
        <v>267</v>
      </c>
      <c r="F93" s="158" t="s">
        <v>268</v>
      </c>
      <c r="G93" s="158" t="s">
        <v>269</v>
      </c>
      <c r="H93" s="143" t="s">
        <v>270</v>
      </c>
      <c r="I93" s="143" t="s">
        <v>271</v>
      </c>
      <c r="J93" s="142"/>
      <c r="K93" s="143"/>
      <c r="L93" s="143"/>
      <c r="M93" s="143"/>
      <c r="N93" s="143"/>
      <c r="O93" s="143"/>
    </row>
    <row r="94" spans="2:15" outlineLevel="1" x14ac:dyDescent="0.2">
      <c r="B94"/>
      <c r="C94" s="213"/>
      <c r="D94" s="156"/>
      <c r="E94" s="161">
        <v>0</v>
      </c>
      <c r="F94" s="155"/>
      <c r="G94" s="156"/>
      <c r="H94" s="157">
        <f>D94*E94*F94*G94</f>
        <v>0</v>
      </c>
      <c r="I94" s="160">
        <f>H94*Assumptions!$G$18</f>
        <v>0</v>
      </c>
      <c r="J94"/>
      <c r="K94" s="160">
        <f>I94*(1+Assumptions!K$19)</f>
        <v>0</v>
      </c>
      <c r="L94" s="160">
        <f>K94*(1+Assumptions!L$19)</f>
        <v>0</v>
      </c>
      <c r="M94" s="160">
        <f>L94*(1+Assumptions!M$19)</f>
        <v>0</v>
      </c>
      <c r="N94" s="160">
        <f>M94*(1+Assumptions!N$19)</f>
        <v>0</v>
      </c>
      <c r="O94" s="160">
        <f>N94*(1+Assumptions!O$19)</f>
        <v>0</v>
      </c>
    </row>
    <row r="95" spans="2:15" outlineLevel="1" x14ac:dyDescent="0.2">
      <c r="B95"/>
      <c r="C95" s="213"/>
      <c r="D95" s="155"/>
      <c r="E95" s="161">
        <v>0</v>
      </c>
      <c r="F95" s="155"/>
      <c r="G95" s="156"/>
      <c r="H95" s="157">
        <f t="shared" ref="H95:H98" si="18">D95*E95*F95*G95</f>
        <v>0</v>
      </c>
      <c r="I95" s="160">
        <f>H95*Assumptions!$G$18</f>
        <v>0</v>
      </c>
      <c r="J95"/>
      <c r="K95" s="160">
        <f>I95*(1+Assumptions!K$19)</f>
        <v>0</v>
      </c>
      <c r="L95" s="160">
        <f>K95*(1+Assumptions!L$19)</f>
        <v>0</v>
      </c>
      <c r="M95" s="160">
        <f>L95*(1+Assumptions!M$19)</f>
        <v>0</v>
      </c>
      <c r="N95" s="160">
        <f>M95*(1+Assumptions!N$19)</f>
        <v>0</v>
      </c>
      <c r="O95" s="160">
        <f>N95*(1+Assumptions!O$19)</f>
        <v>0</v>
      </c>
    </row>
    <row r="96" spans="2:15" outlineLevel="1" x14ac:dyDescent="0.2">
      <c r="B96"/>
      <c r="C96" s="213"/>
      <c r="D96" s="155"/>
      <c r="E96" s="161">
        <v>0</v>
      </c>
      <c r="F96" s="155"/>
      <c r="G96" s="156"/>
      <c r="H96" s="157">
        <f t="shared" si="18"/>
        <v>0</v>
      </c>
      <c r="I96" s="160">
        <f>H96*Assumptions!$G$18</f>
        <v>0</v>
      </c>
      <c r="J96"/>
      <c r="K96" s="160">
        <f>I96*(1+Assumptions!K$19)</f>
        <v>0</v>
      </c>
      <c r="L96" s="160">
        <f>K96*(1+Assumptions!L$19)</f>
        <v>0</v>
      </c>
      <c r="M96" s="160">
        <f>L96*(1+Assumptions!M$19)</f>
        <v>0</v>
      </c>
      <c r="N96" s="160">
        <f>M96*(1+Assumptions!N$19)</f>
        <v>0</v>
      </c>
      <c r="O96" s="160">
        <f>N96*(1+Assumptions!O$19)</f>
        <v>0</v>
      </c>
    </row>
    <row r="97" spans="2:15" outlineLevel="1" x14ac:dyDescent="0.2">
      <c r="B97"/>
      <c r="C97" s="213"/>
      <c r="D97" s="155"/>
      <c r="E97" s="161">
        <v>0</v>
      </c>
      <c r="F97" s="155"/>
      <c r="G97" s="156"/>
      <c r="H97" s="157">
        <f t="shared" si="18"/>
        <v>0</v>
      </c>
      <c r="I97" s="160">
        <f>H97*Assumptions!$G$18</f>
        <v>0</v>
      </c>
      <c r="J97"/>
      <c r="K97" s="160">
        <f>I97*(1+Assumptions!K$19)</f>
        <v>0</v>
      </c>
      <c r="L97" s="160">
        <f>K97*(1+Assumptions!L$19)</f>
        <v>0</v>
      </c>
      <c r="M97" s="160">
        <f>L97*(1+Assumptions!M$19)</f>
        <v>0</v>
      </c>
      <c r="N97" s="160">
        <f>M97*(1+Assumptions!N$19)</f>
        <v>0</v>
      </c>
      <c r="O97" s="160">
        <f>N97*(1+Assumptions!O$19)</f>
        <v>0</v>
      </c>
    </row>
    <row r="98" spans="2:15" outlineLevel="1" x14ac:dyDescent="0.2">
      <c r="B98"/>
      <c r="C98" s="213"/>
      <c r="D98" s="155"/>
      <c r="E98" s="161">
        <v>0</v>
      </c>
      <c r="F98" s="155"/>
      <c r="G98" s="156"/>
      <c r="H98" s="157">
        <f t="shared" si="18"/>
        <v>0</v>
      </c>
      <c r="I98" s="160">
        <f>H98*Assumptions!$G$18</f>
        <v>0</v>
      </c>
      <c r="J98"/>
      <c r="K98" s="160">
        <f>I98*(1+Assumptions!K$19)</f>
        <v>0</v>
      </c>
      <c r="L98" s="160">
        <f>K98*(1+Assumptions!L$19)</f>
        <v>0</v>
      </c>
      <c r="M98" s="160">
        <f>L98*(1+Assumptions!M$19)</f>
        <v>0</v>
      </c>
      <c r="N98" s="160">
        <f>M98*(1+Assumptions!N$19)</f>
        <v>0</v>
      </c>
      <c r="O98" s="160">
        <f>N98*(1+Assumptions!O$19)</f>
        <v>0</v>
      </c>
    </row>
    <row r="99" spans="2:15" outlineLevel="1" x14ac:dyDescent="0.2">
      <c r="B99"/>
      <c r="C99" s="213"/>
      <c r="D99" s="155"/>
      <c r="E99" s="161">
        <v>0</v>
      </c>
      <c r="F99" s="155"/>
      <c r="G99" s="156"/>
      <c r="H99" s="157">
        <f>D99*E99*F99*G99</f>
        <v>0</v>
      </c>
      <c r="I99" s="160">
        <f>H99*Assumptions!$G$18</f>
        <v>0</v>
      </c>
      <c r="J99"/>
      <c r="K99" s="160">
        <f>I99*(1+Assumptions!K$19)</f>
        <v>0</v>
      </c>
      <c r="L99" s="160">
        <f>K99*(1+Assumptions!L$19)</f>
        <v>0</v>
      </c>
      <c r="M99" s="160">
        <f>L99*(1+Assumptions!M$19)</f>
        <v>0</v>
      </c>
      <c r="N99" s="160">
        <f>M99*(1+Assumptions!N$19)</f>
        <v>0</v>
      </c>
      <c r="O99" s="160">
        <f>N99*(1+Assumptions!O$19)</f>
        <v>0</v>
      </c>
    </row>
    <row r="100" spans="2:15" outlineLevel="1" x14ac:dyDescent="0.2">
      <c r="B100"/>
      <c r="C100" s="213"/>
      <c r="D100" s="155"/>
      <c r="E100" s="161">
        <v>0</v>
      </c>
      <c r="F100" s="155"/>
      <c r="G100" s="156"/>
      <c r="H100" s="157">
        <f t="shared" ref="H100:H102" si="19">D100*E100*F100*G100</f>
        <v>0</v>
      </c>
      <c r="I100" s="160">
        <f>H100*Assumptions!$G$18</f>
        <v>0</v>
      </c>
      <c r="J100"/>
      <c r="K100" s="160">
        <f>I100*(1+Assumptions!K$19)</f>
        <v>0</v>
      </c>
      <c r="L100" s="160">
        <f>K100*(1+Assumptions!L$19)</f>
        <v>0</v>
      </c>
      <c r="M100" s="160">
        <f>L100*(1+Assumptions!M$19)</f>
        <v>0</v>
      </c>
      <c r="N100" s="160">
        <f>M100*(1+Assumptions!N$19)</f>
        <v>0</v>
      </c>
      <c r="O100" s="160">
        <f>N100*(1+Assumptions!O$19)</f>
        <v>0</v>
      </c>
    </row>
    <row r="101" spans="2:15" outlineLevel="1" x14ac:dyDescent="0.2">
      <c r="B101"/>
      <c r="C101" s="213"/>
      <c r="D101" s="155"/>
      <c r="E101" s="161">
        <v>0</v>
      </c>
      <c r="F101" s="155"/>
      <c r="G101" s="156"/>
      <c r="H101" s="157">
        <f t="shared" si="19"/>
        <v>0</v>
      </c>
      <c r="I101" s="160">
        <f>H101*Assumptions!$G$18</f>
        <v>0</v>
      </c>
      <c r="J101"/>
      <c r="K101" s="160">
        <f>I101*(1+Assumptions!K$19)</f>
        <v>0</v>
      </c>
      <c r="L101" s="160">
        <f>K101*(1+Assumptions!L$19)</f>
        <v>0</v>
      </c>
      <c r="M101" s="160">
        <f>L101*(1+Assumptions!M$19)</f>
        <v>0</v>
      </c>
      <c r="N101" s="160">
        <f>M101*(1+Assumptions!N$19)</f>
        <v>0</v>
      </c>
      <c r="O101" s="160">
        <f>N101*(1+Assumptions!O$19)</f>
        <v>0</v>
      </c>
    </row>
    <row r="102" spans="2:15" outlineLevel="1" x14ac:dyDescent="0.2">
      <c r="B102"/>
      <c r="C102" s="213"/>
      <c r="D102" s="155"/>
      <c r="E102" s="161">
        <v>0</v>
      </c>
      <c r="F102" s="155"/>
      <c r="G102" s="156"/>
      <c r="H102" s="157">
        <f t="shared" si="19"/>
        <v>0</v>
      </c>
      <c r="I102" s="160">
        <f>H102*Assumptions!$G$18</f>
        <v>0</v>
      </c>
      <c r="J102"/>
      <c r="K102" s="160">
        <f>I102*(1+Assumptions!K$19)</f>
        <v>0</v>
      </c>
      <c r="L102" s="160">
        <f>K102*(1+Assumptions!L$19)</f>
        <v>0</v>
      </c>
      <c r="M102" s="160">
        <f>L102*(1+Assumptions!M$19)</f>
        <v>0</v>
      </c>
      <c r="N102" s="160">
        <f>M102*(1+Assumptions!N$19)</f>
        <v>0</v>
      </c>
      <c r="O102" s="160">
        <f>N102*(1+Assumptions!O$19)</f>
        <v>0</v>
      </c>
    </row>
    <row r="103" spans="2:15" outlineLevel="1" x14ac:dyDescent="0.2">
      <c r="B103"/>
      <c r="C103" s="213"/>
      <c r="D103" s="155"/>
      <c r="E103" s="161">
        <v>0</v>
      </c>
      <c r="F103" s="155"/>
      <c r="G103" s="156"/>
      <c r="H103" s="157">
        <f>D103*E103*F103*G103</f>
        <v>0</v>
      </c>
      <c r="I103" s="160">
        <f>H103*Assumptions!$G$18</f>
        <v>0</v>
      </c>
      <c r="J103"/>
      <c r="K103" s="160">
        <f>I103*(1+Assumptions!K$19)</f>
        <v>0</v>
      </c>
      <c r="L103" s="160">
        <f>K103*(1+Assumptions!L$19)</f>
        <v>0</v>
      </c>
      <c r="M103" s="160">
        <f>L103*(1+Assumptions!M$19)</f>
        <v>0</v>
      </c>
      <c r="N103" s="160">
        <f>M103*(1+Assumptions!N$19)</f>
        <v>0</v>
      </c>
      <c r="O103" s="160">
        <f>N103*(1+Assumptions!O$19)</f>
        <v>0</v>
      </c>
    </row>
    <row r="104" spans="2:15" outlineLevel="1" x14ac:dyDescent="0.2">
      <c r="B104"/>
      <c r="C104" s="65" t="s">
        <v>272</v>
      </c>
      <c r="D104"/>
      <c r="E104"/>
      <c r="F104"/>
      <c r="G104"/>
      <c r="H104"/>
      <c r="I104"/>
      <c r="J104"/>
      <c r="K104" s="156"/>
      <c r="L104" s="156"/>
      <c r="M104" s="156"/>
      <c r="N104" s="156"/>
      <c r="O104" s="156"/>
    </row>
    <row r="105" spans="2:15" outlineLevel="1" x14ac:dyDescent="0.2">
      <c r="B105" s="144"/>
      <c r="C105" s="145"/>
      <c r="D105" s="144"/>
      <c r="E105" s="144"/>
      <c r="F105" s="144"/>
      <c r="G105" s="144"/>
      <c r="H105" s="146"/>
      <c r="I105" s="146"/>
      <c r="J105" s="147"/>
      <c r="K105" s="147"/>
      <c r="L105" s="147"/>
      <c r="M105" s="147"/>
      <c r="N105" s="147"/>
      <c r="O105" s="147"/>
    </row>
    <row r="106" spans="2:15" ht="16" x14ac:dyDescent="0.2">
      <c r="C106" s="141" t="s">
        <v>280</v>
      </c>
      <c r="E106" s="134"/>
      <c r="H106" s="157">
        <f>SUM(H108:H117)</f>
        <v>0</v>
      </c>
      <c r="I106" s="160">
        <f>SUM(I108:I117)</f>
        <v>0</v>
      </c>
      <c r="J106" s="142"/>
      <c r="K106" s="160">
        <f>IF($F106="Exclude",0,SUM(K108:K117)*K118)</f>
        <v>0</v>
      </c>
      <c r="L106" s="160">
        <f>IF($F106="Exclude",0,SUM(L108:L117)*L118)</f>
        <v>0</v>
      </c>
      <c r="M106" s="160">
        <f t="shared" ref="M106:N106" si="20">IF($F106="Exclude",0,SUM(M108:M117)*M118)</f>
        <v>0</v>
      </c>
      <c r="N106" s="160">
        <f t="shared" si="20"/>
        <v>0</v>
      </c>
      <c r="O106" s="160">
        <f>IF($F106="Exclude",0,SUM(O108:O117)*O118)</f>
        <v>0</v>
      </c>
    </row>
    <row r="107" spans="2:15" ht="32" outlineLevel="1" x14ac:dyDescent="0.2">
      <c r="C107" s="139" t="s">
        <v>265</v>
      </c>
      <c r="D107" s="158" t="s">
        <v>266</v>
      </c>
      <c r="E107" s="158" t="s">
        <v>267</v>
      </c>
      <c r="F107" s="158" t="s">
        <v>268</v>
      </c>
      <c r="G107" s="158" t="s">
        <v>269</v>
      </c>
      <c r="H107" s="143" t="s">
        <v>270</v>
      </c>
      <c r="I107" s="143" t="s">
        <v>271</v>
      </c>
      <c r="J107" s="142"/>
      <c r="K107" s="143"/>
      <c r="L107" s="143"/>
      <c r="M107" s="143"/>
      <c r="N107" s="143"/>
      <c r="O107" s="143"/>
    </row>
    <row r="108" spans="2:15" outlineLevel="1" x14ac:dyDescent="0.2">
      <c r="B108"/>
      <c r="C108" s="213"/>
      <c r="D108" s="156"/>
      <c r="E108" s="161">
        <v>0</v>
      </c>
      <c r="F108" s="155"/>
      <c r="G108" s="156"/>
      <c r="H108" s="157">
        <f>D108*E108*F108*G108</f>
        <v>0</v>
      </c>
      <c r="I108" s="160">
        <f>H108*Assumptions!$G$18</f>
        <v>0</v>
      </c>
      <c r="J108"/>
      <c r="K108" s="160">
        <f>I108*(1+Assumptions!K$19)</f>
        <v>0</v>
      </c>
      <c r="L108" s="160">
        <f>K108*(1+Assumptions!L$19)</f>
        <v>0</v>
      </c>
      <c r="M108" s="160">
        <f>L108*(1+Assumptions!M$19)</f>
        <v>0</v>
      </c>
      <c r="N108" s="160">
        <f>M108*(1+Assumptions!N$19)</f>
        <v>0</v>
      </c>
      <c r="O108" s="160">
        <f>N108*(1+Assumptions!O$19)</f>
        <v>0</v>
      </c>
    </row>
    <row r="109" spans="2:15" outlineLevel="1" x14ac:dyDescent="0.2">
      <c r="B109"/>
      <c r="C109" s="213"/>
      <c r="D109" s="155"/>
      <c r="E109" s="161">
        <v>0</v>
      </c>
      <c r="F109" s="155"/>
      <c r="G109" s="156"/>
      <c r="H109" s="157">
        <f t="shared" ref="H109:H112" si="21">D109*E109*F109*G109</f>
        <v>0</v>
      </c>
      <c r="I109" s="160">
        <f>H109*Assumptions!$G$18</f>
        <v>0</v>
      </c>
      <c r="J109"/>
      <c r="K109" s="160">
        <f>I109*(1+Assumptions!K$19)</f>
        <v>0</v>
      </c>
      <c r="L109" s="160">
        <f>K109*(1+Assumptions!L$19)</f>
        <v>0</v>
      </c>
      <c r="M109" s="160">
        <f>L109*(1+Assumptions!M$19)</f>
        <v>0</v>
      </c>
      <c r="N109" s="160">
        <f>M109*(1+Assumptions!N$19)</f>
        <v>0</v>
      </c>
      <c r="O109" s="160">
        <f>N109*(1+Assumptions!O$19)</f>
        <v>0</v>
      </c>
    </row>
    <row r="110" spans="2:15" outlineLevel="1" x14ac:dyDescent="0.2">
      <c r="B110"/>
      <c r="C110" s="213"/>
      <c r="D110" s="155"/>
      <c r="E110" s="161">
        <v>0</v>
      </c>
      <c r="F110" s="155"/>
      <c r="G110" s="156"/>
      <c r="H110" s="157">
        <f t="shared" si="21"/>
        <v>0</v>
      </c>
      <c r="I110" s="160">
        <f>H110*Assumptions!$G$18</f>
        <v>0</v>
      </c>
      <c r="J110"/>
      <c r="K110" s="160">
        <f>I110*(1+Assumptions!K$19)</f>
        <v>0</v>
      </c>
      <c r="L110" s="160">
        <f>K110*(1+Assumptions!L$19)</f>
        <v>0</v>
      </c>
      <c r="M110" s="160">
        <f>L110*(1+Assumptions!M$19)</f>
        <v>0</v>
      </c>
      <c r="N110" s="160">
        <f>M110*(1+Assumptions!N$19)</f>
        <v>0</v>
      </c>
      <c r="O110" s="160">
        <f>N110*(1+Assumptions!O$19)</f>
        <v>0</v>
      </c>
    </row>
    <row r="111" spans="2:15" outlineLevel="1" x14ac:dyDescent="0.2">
      <c r="B111"/>
      <c r="C111" s="213"/>
      <c r="D111" s="155"/>
      <c r="E111" s="161">
        <v>0</v>
      </c>
      <c r="F111" s="155"/>
      <c r="G111" s="156"/>
      <c r="H111" s="157">
        <f t="shared" si="21"/>
        <v>0</v>
      </c>
      <c r="I111" s="160">
        <f>H111*Assumptions!$G$18</f>
        <v>0</v>
      </c>
      <c r="J111"/>
      <c r="K111" s="160">
        <f>I111*(1+Assumptions!K$19)</f>
        <v>0</v>
      </c>
      <c r="L111" s="160">
        <f>K111*(1+Assumptions!L$19)</f>
        <v>0</v>
      </c>
      <c r="M111" s="160">
        <f>L111*(1+Assumptions!M$19)</f>
        <v>0</v>
      </c>
      <c r="N111" s="160">
        <f>M111*(1+Assumptions!N$19)</f>
        <v>0</v>
      </c>
      <c r="O111" s="160">
        <f>N111*(1+Assumptions!O$19)</f>
        <v>0</v>
      </c>
    </row>
    <row r="112" spans="2:15" outlineLevel="1" x14ac:dyDescent="0.2">
      <c r="B112"/>
      <c r="C112" s="213"/>
      <c r="D112" s="155"/>
      <c r="E112" s="161">
        <v>0</v>
      </c>
      <c r="F112" s="155"/>
      <c r="G112" s="156"/>
      <c r="H112" s="157">
        <f t="shared" si="21"/>
        <v>0</v>
      </c>
      <c r="I112" s="160">
        <f>H112*Assumptions!$G$18</f>
        <v>0</v>
      </c>
      <c r="J112"/>
      <c r="K112" s="160">
        <f>I112*(1+Assumptions!K$19)</f>
        <v>0</v>
      </c>
      <c r="L112" s="160">
        <f>K112*(1+Assumptions!L$19)</f>
        <v>0</v>
      </c>
      <c r="M112" s="160">
        <f>L112*(1+Assumptions!M$19)</f>
        <v>0</v>
      </c>
      <c r="N112" s="160">
        <f>M112*(1+Assumptions!N$19)</f>
        <v>0</v>
      </c>
      <c r="O112" s="160">
        <f>N112*(1+Assumptions!O$19)</f>
        <v>0</v>
      </c>
    </row>
    <row r="113" spans="2:17" outlineLevel="1" x14ac:dyDescent="0.2">
      <c r="B113"/>
      <c r="C113" s="213"/>
      <c r="D113" s="155"/>
      <c r="E113" s="161">
        <v>0</v>
      </c>
      <c r="F113" s="155"/>
      <c r="G113" s="156"/>
      <c r="H113" s="157">
        <f>D113*E113*F113*G113</f>
        <v>0</v>
      </c>
      <c r="I113" s="160">
        <f>H113*Assumptions!$G$18</f>
        <v>0</v>
      </c>
      <c r="J113"/>
      <c r="K113" s="160">
        <f>I113*(1+Assumptions!K$19)</f>
        <v>0</v>
      </c>
      <c r="L113" s="160">
        <f>K113*(1+Assumptions!L$19)</f>
        <v>0</v>
      </c>
      <c r="M113" s="160">
        <f>L113*(1+Assumptions!M$19)</f>
        <v>0</v>
      </c>
      <c r="N113" s="160">
        <f>M113*(1+Assumptions!N$19)</f>
        <v>0</v>
      </c>
      <c r="O113" s="160">
        <f>N113*(1+Assumptions!O$19)</f>
        <v>0</v>
      </c>
    </row>
    <row r="114" spans="2:17" outlineLevel="1" x14ac:dyDescent="0.2">
      <c r="B114"/>
      <c r="C114" s="213"/>
      <c r="D114" s="155"/>
      <c r="E114" s="161">
        <v>0</v>
      </c>
      <c r="F114" s="155"/>
      <c r="G114" s="156"/>
      <c r="H114" s="157">
        <f t="shared" ref="H114:H116" si="22">D114*E114*F114*G114</f>
        <v>0</v>
      </c>
      <c r="I114" s="160">
        <f>H114*Assumptions!$G$18</f>
        <v>0</v>
      </c>
      <c r="J114"/>
      <c r="K114" s="160">
        <f>I114*(1+Assumptions!K$19)</f>
        <v>0</v>
      </c>
      <c r="L114" s="160">
        <f>K114*(1+Assumptions!L$19)</f>
        <v>0</v>
      </c>
      <c r="M114" s="160">
        <f>L114*(1+Assumptions!M$19)</f>
        <v>0</v>
      </c>
      <c r="N114" s="160">
        <f>M114*(1+Assumptions!N$19)</f>
        <v>0</v>
      </c>
      <c r="O114" s="160">
        <f>N114*(1+Assumptions!O$19)</f>
        <v>0</v>
      </c>
    </row>
    <row r="115" spans="2:17" outlineLevel="1" x14ac:dyDescent="0.2">
      <c r="B115"/>
      <c r="C115" s="213"/>
      <c r="D115" s="155"/>
      <c r="E115" s="161">
        <v>0</v>
      </c>
      <c r="F115" s="155"/>
      <c r="G115" s="156"/>
      <c r="H115" s="157">
        <f t="shared" si="22"/>
        <v>0</v>
      </c>
      <c r="I115" s="160">
        <f>H115*Assumptions!$G$18</f>
        <v>0</v>
      </c>
      <c r="J115"/>
      <c r="K115" s="160">
        <f>I115*(1+Assumptions!K$19)</f>
        <v>0</v>
      </c>
      <c r="L115" s="160">
        <f>K115*(1+Assumptions!L$19)</f>
        <v>0</v>
      </c>
      <c r="M115" s="160">
        <f>L115*(1+Assumptions!M$19)</f>
        <v>0</v>
      </c>
      <c r="N115" s="160">
        <f>M115*(1+Assumptions!N$19)</f>
        <v>0</v>
      </c>
      <c r="O115" s="160">
        <f>N115*(1+Assumptions!O$19)</f>
        <v>0</v>
      </c>
    </row>
    <row r="116" spans="2:17" outlineLevel="1" x14ac:dyDescent="0.2">
      <c r="B116"/>
      <c r="C116" s="213"/>
      <c r="D116" s="155"/>
      <c r="E116" s="161">
        <v>0</v>
      </c>
      <c r="F116" s="155"/>
      <c r="G116" s="156"/>
      <c r="H116" s="157">
        <f t="shared" si="22"/>
        <v>0</v>
      </c>
      <c r="I116" s="160">
        <f>H116*Assumptions!$G$18</f>
        <v>0</v>
      </c>
      <c r="J116"/>
      <c r="K116" s="160">
        <f>I116*(1+Assumptions!K$19)</f>
        <v>0</v>
      </c>
      <c r="L116" s="160">
        <f>K116*(1+Assumptions!L$19)</f>
        <v>0</v>
      </c>
      <c r="M116" s="160">
        <f>L116*(1+Assumptions!M$19)</f>
        <v>0</v>
      </c>
      <c r="N116" s="160">
        <f>M116*(1+Assumptions!N$19)</f>
        <v>0</v>
      </c>
      <c r="O116" s="160">
        <f>N116*(1+Assumptions!O$19)</f>
        <v>0</v>
      </c>
    </row>
    <row r="117" spans="2:17" outlineLevel="1" x14ac:dyDescent="0.2">
      <c r="B117"/>
      <c r="C117" s="213"/>
      <c r="D117" s="155"/>
      <c r="E117" s="161">
        <v>0</v>
      </c>
      <c r="F117" s="155"/>
      <c r="G117" s="156"/>
      <c r="H117" s="157">
        <f>D117*E117*F117*G117</f>
        <v>0</v>
      </c>
      <c r="I117" s="160">
        <f>H117*Assumptions!$G$18</f>
        <v>0</v>
      </c>
      <c r="J117"/>
      <c r="K117" s="160">
        <f>I117*(1+Assumptions!K$19)</f>
        <v>0</v>
      </c>
      <c r="L117" s="160">
        <f>K117*(1+Assumptions!L$19)</f>
        <v>0</v>
      </c>
      <c r="M117" s="160">
        <f>L117*(1+Assumptions!M$19)</f>
        <v>0</v>
      </c>
      <c r="N117" s="160">
        <f>M117*(1+Assumptions!N$19)</f>
        <v>0</v>
      </c>
      <c r="O117" s="160">
        <f>N117*(1+Assumptions!O$19)</f>
        <v>0</v>
      </c>
    </row>
    <row r="118" spans="2:17" outlineLevel="1" x14ac:dyDescent="0.2">
      <c r="B118"/>
      <c r="C118" s="65" t="s">
        <v>272</v>
      </c>
      <c r="D118"/>
      <c r="E118"/>
      <c r="F118"/>
      <c r="G118"/>
      <c r="H118"/>
      <c r="I118"/>
      <c r="J118"/>
      <c r="K118" s="156"/>
      <c r="L118" s="156"/>
      <c r="M118" s="156"/>
      <c r="N118" s="156"/>
      <c r="O118" s="156"/>
    </row>
    <row r="119" spans="2:17" outlineLevel="1" x14ac:dyDescent="0.2">
      <c r="B119" s="144"/>
      <c r="C119" s="145"/>
      <c r="D119" s="144"/>
      <c r="E119" s="144"/>
      <c r="F119" s="144"/>
      <c r="G119" s="144"/>
      <c r="H119" s="146"/>
      <c r="I119" s="146"/>
      <c r="J119" s="147"/>
      <c r="K119" s="147"/>
      <c r="L119" s="147"/>
      <c r="M119" s="147"/>
      <c r="N119" s="147"/>
      <c r="O119" s="147"/>
    </row>
    <row r="120" spans="2:17" ht="16" x14ac:dyDescent="0.2">
      <c r="C120" s="141" t="s">
        <v>281</v>
      </c>
      <c r="E120" s="134"/>
      <c r="H120" s="157">
        <f>SUM(H122:H131)</f>
        <v>0</v>
      </c>
      <c r="I120" s="160">
        <f>SUM(I122:I131)</f>
        <v>0</v>
      </c>
      <c r="J120" s="142"/>
      <c r="K120" s="160">
        <f>IF($F120="Exclude",0,SUM(K122:K131)*K$42)</f>
        <v>0</v>
      </c>
      <c r="L120" s="160">
        <f>IF($F120="Exclude",0,SUM(L122:L131)*L$42)</f>
        <v>0</v>
      </c>
      <c r="M120" s="160">
        <f>IF($F120="Exclude",0,SUM(M122:M131)*M$42)</f>
        <v>0</v>
      </c>
      <c r="N120" s="160">
        <f>IF($F120="Exclude",0,SUM(N122:N131)*N$42)</f>
        <v>0</v>
      </c>
      <c r="O120" s="160">
        <f>IF($F120="Exclude",0,SUM(O122:O131)*O$42)</f>
        <v>0</v>
      </c>
      <c r="Q120" s="134"/>
    </row>
    <row r="121" spans="2:17" ht="32" outlineLevel="1" x14ac:dyDescent="0.2">
      <c r="C121" s="139" t="s">
        <v>265</v>
      </c>
      <c r="D121" s="158" t="s">
        <v>266</v>
      </c>
      <c r="E121" s="158" t="s">
        <v>267</v>
      </c>
      <c r="F121" s="158" t="s">
        <v>268</v>
      </c>
      <c r="G121" s="158" t="s">
        <v>269</v>
      </c>
      <c r="H121" s="143" t="s">
        <v>270</v>
      </c>
      <c r="I121" s="143" t="s">
        <v>271</v>
      </c>
      <c r="J121" s="142"/>
      <c r="K121" s="143"/>
      <c r="L121" s="143"/>
      <c r="M121" s="143"/>
      <c r="N121" s="143"/>
      <c r="O121" s="143"/>
    </row>
    <row r="122" spans="2:17" customFormat="1" outlineLevel="1" x14ac:dyDescent="0.2">
      <c r="C122" s="213"/>
      <c r="D122" s="156"/>
      <c r="E122" s="187">
        <v>0</v>
      </c>
      <c r="F122" s="188"/>
      <c r="G122" s="156"/>
      <c r="H122" s="157">
        <f t="shared" ref="H122:H131" si="23">D122*E122*F122*G122</f>
        <v>0</v>
      </c>
      <c r="I122" s="160">
        <f>H122*Assumptions!$G$18</f>
        <v>0</v>
      </c>
      <c r="K122" s="160">
        <f>I122*(1+Assumptions!K$19)</f>
        <v>0</v>
      </c>
      <c r="L122" s="160">
        <f>K122*(1+Assumptions!L$19)</f>
        <v>0</v>
      </c>
      <c r="M122" s="160">
        <f>L122*(1+Assumptions!M$19)</f>
        <v>0</v>
      </c>
      <c r="N122" s="160">
        <f>M122*(1+Assumptions!N$19)</f>
        <v>0</v>
      </c>
      <c r="O122" s="160">
        <f>N122*(1+Assumptions!O$19)</f>
        <v>0</v>
      </c>
    </row>
    <row r="123" spans="2:17" customFormat="1" outlineLevel="1" x14ac:dyDescent="0.2">
      <c r="C123" s="213"/>
      <c r="D123" s="156"/>
      <c r="E123" s="187">
        <v>0</v>
      </c>
      <c r="F123" s="188"/>
      <c r="G123" s="156"/>
      <c r="H123" s="157">
        <f t="shared" si="23"/>
        <v>0</v>
      </c>
      <c r="I123" s="160">
        <f>H123*Assumptions!$G$18</f>
        <v>0</v>
      </c>
      <c r="K123" s="160">
        <f>I123*(1+Assumptions!K$19)</f>
        <v>0</v>
      </c>
      <c r="L123" s="160">
        <f>K123*(1+Assumptions!L$19)</f>
        <v>0</v>
      </c>
      <c r="M123" s="160">
        <f>L123*(1+Assumptions!M$19)</f>
        <v>0</v>
      </c>
      <c r="N123" s="160">
        <f>M123*(1+Assumptions!N$19)</f>
        <v>0</v>
      </c>
      <c r="O123" s="160">
        <f>N123*(1+Assumptions!O$19)</f>
        <v>0</v>
      </c>
    </row>
    <row r="124" spans="2:17" customFormat="1" outlineLevel="1" x14ac:dyDescent="0.2">
      <c r="C124" s="213"/>
      <c r="D124" s="156"/>
      <c r="E124" s="187">
        <v>0</v>
      </c>
      <c r="F124" s="188"/>
      <c r="G124" s="156"/>
      <c r="H124" s="157">
        <f t="shared" si="23"/>
        <v>0</v>
      </c>
      <c r="I124" s="160">
        <f>H124*Assumptions!$G$18</f>
        <v>0</v>
      </c>
      <c r="K124" s="160">
        <f>I124*(1+Assumptions!K$19)</f>
        <v>0</v>
      </c>
      <c r="L124" s="160">
        <f>K124*(1+Assumptions!L$19)</f>
        <v>0</v>
      </c>
      <c r="M124" s="160">
        <f>L124*(1+Assumptions!M$19)</f>
        <v>0</v>
      </c>
      <c r="N124" s="160">
        <f>M124*(1+Assumptions!N$19)</f>
        <v>0</v>
      </c>
      <c r="O124" s="160">
        <f>N124*(1+Assumptions!O$19)</f>
        <v>0</v>
      </c>
    </row>
    <row r="125" spans="2:17" customFormat="1" outlineLevel="1" x14ac:dyDescent="0.2">
      <c r="C125" s="213"/>
      <c r="D125" s="156"/>
      <c r="E125" s="187">
        <v>0</v>
      </c>
      <c r="F125" s="188"/>
      <c r="G125" s="156"/>
      <c r="H125" s="157">
        <f t="shared" si="23"/>
        <v>0</v>
      </c>
      <c r="I125" s="160">
        <f>H125*Assumptions!$G$18</f>
        <v>0</v>
      </c>
      <c r="K125" s="160">
        <f>I125*(1+Assumptions!K$19)</f>
        <v>0</v>
      </c>
      <c r="L125" s="160">
        <f>K125*(1+Assumptions!L$19)</f>
        <v>0</v>
      </c>
      <c r="M125" s="160">
        <f>L125*(1+Assumptions!M$19)</f>
        <v>0</v>
      </c>
      <c r="N125" s="160">
        <f>M125*(1+Assumptions!N$19)</f>
        <v>0</v>
      </c>
      <c r="O125" s="160">
        <f>N125*(1+Assumptions!O$19)</f>
        <v>0</v>
      </c>
    </row>
    <row r="126" spans="2:17" customFormat="1" outlineLevel="1" x14ac:dyDescent="0.2">
      <c r="C126" s="213"/>
      <c r="D126" s="156"/>
      <c r="E126" s="187">
        <v>0</v>
      </c>
      <c r="F126" s="188"/>
      <c r="G126" s="156"/>
      <c r="H126" s="157">
        <f t="shared" si="23"/>
        <v>0</v>
      </c>
      <c r="I126" s="160">
        <f>H126*Assumptions!$G$18</f>
        <v>0</v>
      </c>
      <c r="K126" s="160">
        <f>I126*(1+Assumptions!K$19)</f>
        <v>0</v>
      </c>
      <c r="L126" s="160">
        <f>K126*(1+Assumptions!L$19)</f>
        <v>0</v>
      </c>
      <c r="M126" s="160">
        <f>L126*(1+Assumptions!M$19)</f>
        <v>0</v>
      </c>
      <c r="N126" s="160">
        <f>M126*(1+Assumptions!N$19)</f>
        <v>0</v>
      </c>
      <c r="O126" s="160">
        <f>N126*(1+Assumptions!O$19)</f>
        <v>0</v>
      </c>
    </row>
    <row r="127" spans="2:17" customFormat="1" outlineLevel="1" x14ac:dyDescent="0.2">
      <c r="C127" s="213"/>
      <c r="D127" s="156"/>
      <c r="E127" s="187">
        <v>0</v>
      </c>
      <c r="F127" s="188"/>
      <c r="G127" s="156"/>
      <c r="H127" s="157">
        <f t="shared" si="23"/>
        <v>0</v>
      </c>
      <c r="I127" s="160">
        <f>H127*Assumptions!$G$18</f>
        <v>0</v>
      </c>
      <c r="K127" s="160">
        <f>I127*(1+Assumptions!K$19)</f>
        <v>0</v>
      </c>
      <c r="L127" s="160">
        <f>K127*(1+Assumptions!L$19)</f>
        <v>0</v>
      </c>
      <c r="M127" s="160">
        <f>L127*(1+Assumptions!M$19)</f>
        <v>0</v>
      </c>
      <c r="N127" s="160">
        <f>M127*(1+Assumptions!N$19)</f>
        <v>0</v>
      </c>
      <c r="O127" s="160">
        <f>N127*(1+Assumptions!O$19)</f>
        <v>0</v>
      </c>
    </row>
    <row r="128" spans="2:17" customFormat="1" outlineLevel="1" x14ac:dyDescent="0.2">
      <c r="C128" s="213"/>
      <c r="D128" s="156"/>
      <c r="E128" s="187">
        <v>0</v>
      </c>
      <c r="F128" s="188"/>
      <c r="G128" s="156"/>
      <c r="H128" s="157">
        <f t="shared" si="23"/>
        <v>0</v>
      </c>
      <c r="I128" s="160">
        <f>H128*Assumptions!$G$18</f>
        <v>0</v>
      </c>
      <c r="K128" s="160">
        <f>I128*(1+Assumptions!K$19)</f>
        <v>0</v>
      </c>
      <c r="L128" s="160">
        <f>K128*(1+Assumptions!L$19)</f>
        <v>0</v>
      </c>
      <c r="M128" s="160">
        <f>L128*(1+Assumptions!M$19)</f>
        <v>0</v>
      </c>
      <c r="N128" s="160">
        <f>M128*(1+Assumptions!N$19)</f>
        <v>0</v>
      </c>
      <c r="O128" s="160">
        <f>N128*(1+Assumptions!O$19)</f>
        <v>0</v>
      </c>
    </row>
    <row r="129" spans="2:17" customFormat="1" outlineLevel="1" x14ac:dyDescent="0.2">
      <c r="C129" s="213"/>
      <c r="D129" s="156"/>
      <c r="E129" s="187">
        <v>0</v>
      </c>
      <c r="F129" s="188"/>
      <c r="G129" s="156"/>
      <c r="H129" s="157">
        <f t="shared" si="23"/>
        <v>0</v>
      </c>
      <c r="I129" s="160">
        <f>H129*Assumptions!$G$18</f>
        <v>0</v>
      </c>
      <c r="K129" s="160">
        <f>I129*(1+Assumptions!K$19)</f>
        <v>0</v>
      </c>
      <c r="L129" s="160">
        <f>K129*(1+Assumptions!L$19)</f>
        <v>0</v>
      </c>
      <c r="M129" s="160">
        <f>L129*(1+Assumptions!M$19)</f>
        <v>0</v>
      </c>
      <c r="N129" s="160">
        <f>M129*(1+Assumptions!N$19)</f>
        <v>0</v>
      </c>
      <c r="O129" s="160">
        <f>N129*(1+Assumptions!O$19)</f>
        <v>0</v>
      </c>
    </row>
    <row r="130" spans="2:17" customFormat="1" outlineLevel="1" x14ac:dyDescent="0.2">
      <c r="C130" s="213"/>
      <c r="D130" s="156"/>
      <c r="E130" s="187">
        <v>0</v>
      </c>
      <c r="F130" s="188"/>
      <c r="G130" s="156"/>
      <c r="H130" s="157">
        <f t="shared" si="23"/>
        <v>0</v>
      </c>
      <c r="I130" s="160">
        <f>H130*Assumptions!$G$18</f>
        <v>0</v>
      </c>
      <c r="K130" s="160">
        <f>I130*(1+Assumptions!K$19)</f>
        <v>0</v>
      </c>
      <c r="L130" s="160">
        <f>K130*(1+Assumptions!L$19)</f>
        <v>0</v>
      </c>
      <c r="M130" s="160">
        <f>L130*(1+Assumptions!M$19)</f>
        <v>0</v>
      </c>
      <c r="N130" s="160">
        <f>M130*(1+Assumptions!N$19)</f>
        <v>0</v>
      </c>
      <c r="O130" s="160">
        <f>N130*(1+Assumptions!O$19)</f>
        <v>0</v>
      </c>
    </row>
    <row r="131" spans="2:17" customFormat="1" outlineLevel="1" x14ac:dyDescent="0.2">
      <c r="C131" s="213"/>
      <c r="D131" s="156"/>
      <c r="E131" s="187">
        <v>0</v>
      </c>
      <c r="F131" s="188"/>
      <c r="G131" s="156"/>
      <c r="H131" s="157">
        <f t="shared" si="23"/>
        <v>0</v>
      </c>
      <c r="I131" s="160">
        <f>H131*Assumptions!$G$18</f>
        <v>0</v>
      </c>
      <c r="K131" s="160">
        <f>I131*(1+Assumptions!K$19)</f>
        <v>0</v>
      </c>
      <c r="L131" s="160">
        <f>K131*(1+Assumptions!L$19)</f>
        <v>0</v>
      </c>
      <c r="M131" s="160">
        <f>L131*(1+Assumptions!M$19)</f>
        <v>0</v>
      </c>
      <c r="N131" s="160">
        <f>M131*(1+Assumptions!N$19)</f>
        <v>0</v>
      </c>
      <c r="O131" s="160">
        <f>N131*(1+Assumptions!O$19)</f>
        <v>0</v>
      </c>
    </row>
    <row r="132" spans="2:17" customFormat="1" outlineLevel="1" x14ac:dyDescent="0.2">
      <c r="C132" s="65" t="s">
        <v>272</v>
      </c>
      <c r="K132" s="156"/>
      <c r="L132" s="156"/>
      <c r="M132" s="156"/>
      <c r="N132" s="156"/>
      <c r="O132" s="156"/>
    </row>
    <row r="133" spans="2:17" outlineLevel="1" x14ac:dyDescent="0.2">
      <c r="B133" s="144"/>
      <c r="C133" s="145"/>
      <c r="D133" s="144"/>
      <c r="E133" s="144"/>
      <c r="F133" s="144"/>
      <c r="G133" s="144"/>
      <c r="H133" s="146"/>
      <c r="I133" s="146"/>
      <c r="J133" s="147"/>
      <c r="K133" s="147"/>
      <c r="L133" s="147"/>
      <c r="M133" s="147"/>
      <c r="N133" s="147"/>
      <c r="O133" s="147"/>
    </row>
    <row r="134" spans="2:17" ht="16" x14ac:dyDescent="0.2">
      <c r="C134" s="141" t="s">
        <v>281</v>
      </c>
      <c r="E134" s="134"/>
      <c r="H134" s="157">
        <f>SUM(H136:H145)</f>
        <v>0</v>
      </c>
      <c r="I134" s="160">
        <f>SUM(I136:I145)</f>
        <v>0</v>
      </c>
      <c r="J134" s="142"/>
      <c r="K134" s="160">
        <f>IF($F134="Exclude",0,SUM(K136:K145)*K$42)</f>
        <v>0</v>
      </c>
      <c r="L134" s="160">
        <f>IF($F134="Exclude",0,SUM(L136:L145)*L$42)</f>
        <v>0</v>
      </c>
      <c r="M134" s="160">
        <f>IF($F134="Exclude",0,SUM(M136:M145)*M$42)</f>
        <v>0</v>
      </c>
      <c r="N134" s="160">
        <f>IF($F134="Exclude",0,SUM(N136:N145)*N$42)</f>
        <v>0</v>
      </c>
      <c r="O134" s="160">
        <f>IF($F134="Exclude",0,SUM(O136:O145)*O$42)</f>
        <v>0</v>
      </c>
      <c r="Q134" s="134"/>
    </row>
    <row r="135" spans="2:17" ht="32" outlineLevel="1" x14ac:dyDescent="0.2">
      <c r="C135" s="139" t="s">
        <v>265</v>
      </c>
      <c r="D135" s="158" t="s">
        <v>266</v>
      </c>
      <c r="E135" s="158" t="s">
        <v>267</v>
      </c>
      <c r="F135" s="158" t="s">
        <v>268</v>
      </c>
      <c r="G135" s="158" t="s">
        <v>269</v>
      </c>
      <c r="H135" s="143" t="s">
        <v>270</v>
      </c>
      <c r="I135" s="143" t="s">
        <v>271</v>
      </c>
      <c r="J135" s="142"/>
      <c r="K135" s="143"/>
      <c r="L135" s="143"/>
      <c r="M135" s="143"/>
      <c r="N135" s="143"/>
      <c r="O135" s="143"/>
    </row>
    <row r="136" spans="2:17" customFormat="1" outlineLevel="1" x14ac:dyDescent="0.2">
      <c r="C136" s="213"/>
      <c r="D136" s="156"/>
      <c r="E136" s="187">
        <v>0</v>
      </c>
      <c r="F136" s="188"/>
      <c r="G136" s="156"/>
      <c r="H136" s="157">
        <f t="shared" ref="H136:H145" si="24">D136*E136*F136*G136</f>
        <v>0</v>
      </c>
      <c r="I136" s="160">
        <f>H136*Assumptions!$G$18</f>
        <v>0</v>
      </c>
      <c r="K136" s="160">
        <f>I136*(1+Assumptions!K$19)</f>
        <v>0</v>
      </c>
      <c r="L136" s="160">
        <f>K136*(1+Assumptions!L$19)</f>
        <v>0</v>
      </c>
      <c r="M136" s="160">
        <f>L136*(1+Assumptions!M$19)</f>
        <v>0</v>
      </c>
      <c r="N136" s="160">
        <f>M136*(1+Assumptions!N$19)</f>
        <v>0</v>
      </c>
      <c r="O136" s="160">
        <f>N136*(1+Assumptions!O$19)</f>
        <v>0</v>
      </c>
    </row>
    <row r="137" spans="2:17" customFormat="1" outlineLevel="1" x14ac:dyDescent="0.2">
      <c r="C137" s="213"/>
      <c r="D137" s="156"/>
      <c r="E137" s="187">
        <v>0</v>
      </c>
      <c r="F137" s="188"/>
      <c r="G137" s="156"/>
      <c r="H137" s="157">
        <f t="shared" si="24"/>
        <v>0</v>
      </c>
      <c r="I137" s="160">
        <f>H137*Assumptions!$G$18</f>
        <v>0</v>
      </c>
      <c r="K137" s="160">
        <f>I137*(1+Assumptions!K$19)</f>
        <v>0</v>
      </c>
      <c r="L137" s="160">
        <f>K137*(1+Assumptions!L$19)</f>
        <v>0</v>
      </c>
      <c r="M137" s="160">
        <f>L137*(1+Assumptions!M$19)</f>
        <v>0</v>
      </c>
      <c r="N137" s="160">
        <f>M137*(1+Assumptions!N$19)</f>
        <v>0</v>
      </c>
      <c r="O137" s="160">
        <f>N137*(1+Assumptions!O$19)</f>
        <v>0</v>
      </c>
    </row>
    <row r="138" spans="2:17" customFormat="1" outlineLevel="1" x14ac:dyDescent="0.2">
      <c r="C138" s="213"/>
      <c r="D138" s="156"/>
      <c r="E138" s="187">
        <v>0</v>
      </c>
      <c r="F138" s="188"/>
      <c r="G138" s="156"/>
      <c r="H138" s="157">
        <f t="shared" si="24"/>
        <v>0</v>
      </c>
      <c r="I138" s="160">
        <f>H138*Assumptions!$G$18</f>
        <v>0</v>
      </c>
      <c r="K138" s="160">
        <f>I138*(1+Assumptions!K$19)</f>
        <v>0</v>
      </c>
      <c r="L138" s="160">
        <f>K138*(1+Assumptions!L$19)</f>
        <v>0</v>
      </c>
      <c r="M138" s="160">
        <f>L138*(1+Assumptions!M$19)</f>
        <v>0</v>
      </c>
      <c r="N138" s="160">
        <f>M138*(1+Assumptions!N$19)</f>
        <v>0</v>
      </c>
      <c r="O138" s="160">
        <f>N138*(1+Assumptions!O$19)</f>
        <v>0</v>
      </c>
    </row>
    <row r="139" spans="2:17" customFormat="1" outlineLevel="1" x14ac:dyDescent="0.2">
      <c r="C139" s="213"/>
      <c r="D139" s="156"/>
      <c r="E139" s="187">
        <v>0</v>
      </c>
      <c r="F139" s="188"/>
      <c r="G139" s="156"/>
      <c r="H139" s="157">
        <f t="shared" si="24"/>
        <v>0</v>
      </c>
      <c r="I139" s="160">
        <f>H139*Assumptions!$G$18</f>
        <v>0</v>
      </c>
      <c r="K139" s="160">
        <f>I139*(1+Assumptions!K$19)</f>
        <v>0</v>
      </c>
      <c r="L139" s="160">
        <f>K139*(1+Assumptions!L$19)</f>
        <v>0</v>
      </c>
      <c r="M139" s="160">
        <f>L139*(1+Assumptions!M$19)</f>
        <v>0</v>
      </c>
      <c r="N139" s="160">
        <f>M139*(1+Assumptions!N$19)</f>
        <v>0</v>
      </c>
      <c r="O139" s="160">
        <f>N139*(1+Assumptions!O$19)</f>
        <v>0</v>
      </c>
    </row>
    <row r="140" spans="2:17" customFormat="1" outlineLevel="1" x14ac:dyDescent="0.2">
      <c r="C140" s="213"/>
      <c r="D140" s="156"/>
      <c r="E140" s="187">
        <v>0</v>
      </c>
      <c r="F140" s="188"/>
      <c r="G140" s="156"/>
      <c r="H140" s="157">
        <f t="shared" si="24"/>
        <v>0</v>
      </c>
      <c r="I140" s="160">
        <f>H140*Assumptions!$G$18</f>
        <v>0</v>
      </c>
      <c r="K140" s="160">
        <f>I140*(1+Assumptions!K$19)</f>
        <v>0</v>
      </c>
      <c r="L140" s="160">
        <f>K140*(1+Assumptions!L$19)</f>
        <v>0</v>
      </c>
      <c r="M140" s="160">
        <f>L140*(1+Assumptions!M$19)</f>
        <v>0</v>
      </c>
      <c r="N140" s="160">
        <f>M140*(1+Assumptions!N$19)</f>
        <v>0</v>
      </c>
      <c r="O140" s="160">
        <f>N140*(1+Assumptions!O$19)</f>
        <v>0</v>
      </c>
    </row>
    <row r="141" spans="2:17" customFormat="1" outlineLevel="1" x14ac:dyDescent="0.2">
      <c r="C141" s="213"/>
      <c r="D141" s="156"/>
      <c r="E141" s="187">
        <v>0</v>
      </c>
      <c r="F141" s="188"/>
      <c r="G141" s="156"/>
      <c r="H141" s="157">
        <f t="shared" si="24"/>
        <v>0</v>
      </c>
      <c r="I141" s="160">
        <f>H141*Assumptions!$G$18</f>
        <v>0</v>
      </c>
      <c r="K141" s="160">
        <f>I141*(1+Assumptions!K$19)</f>
        <v>0</v>
      </c>
      <c r="L141" s="160">
        <f>K141*(1+Assumptions!L$19)</f>
        <v>0</v>
      </c>
      <c r="M141" s="160">
        <f>L141*(1+Assumptions!M$19)</f>
        <v>0</v>
      </c>
      <c r="N141" s="160">
        <f>M141*(1+Assumptions!N$19)</f>
        <v>0</v>
      </c>
      <c r="O141" s="160">
        <f>N141*(1+Assumptions!O$19)</f>
        <v>0</v>
      </c>
    </row>
    <row r="142" spans="2:17" customFormat="1" outlineLevel="1" x14ac:dyDescent="0.2">
      <c r="C142" s="213"/>
      <c r="D142" s="156"/>
      <c r="E142" s="187">
        <v>0</v>
      </c>
      <c r="F142" s="188"/>
      <c r="G142" s="156"/>
      <c r="H142" s="157">
        <f t="shared" si="24"/>
        <v>0</v>
      </c>
      <c r="I142" s="160">
        <f>H142*Assumptions!$G$18</f>
        <v>0</v>
      </c>
      <c r="K142" s="160">
        <f>I142*(1+Assumptions!K$19)</f>
        <v>0</v>
      </c>
      <c r="L142" s="160">
        <f>K142*(1+Assumptions!L$19)</f>
        <v>0</v>
      </c>
      <c r="M142" s="160">
        <f>L142*(1+Assumptions!M$19)</f>
        <v>0</v>
      </c>
      <c r="N142" s="160">
        <f>M142*(1+Assumptions!N$19)</f>
        <v>0</v>
      </c>
      <c r="O142" s="160">
        <f>N142*(1+Assumptions!O$19)</f>
        <v>0</v>
      </c>
    </row>
    <row r="143" spans="2:17" customFormat="1" outlineLevel="1" x14ac:dyDescent="0.2">
      <c r="C143" s="213"/>
      <c r="D143" s="156"/>
      <c r="E143" s="187">
        <v>0</v>
      </c>
      <c r="F143" s="188"/>
      <c r="G143" s="156"/>
      <c r="H143" s="157">
        <f t="shared" si="24"/>
        <v>0</v>
      </c>
      <c r="I143" s="160">
        <f>H143*Assumptions!$G$18</f>
        <v>0</v>
      </c>
      <c r="K143" s="160">
        <f>I143*(1+Assumptions!K$19)</f>
        <v>0</v>
      </c>
      <c r="L143" s="160">
        <f>K143*(1+Assumptions!L$19)</f>
        <v>0</v>
      </c>
      <c r="M143" s="160">
        <f>L143*(1+Assumptions!M$19)</f>
        <v>0</v>
      </c>
      <c r="N143" s="160">
        <f>M143*(1+Assumptions!N$19)</f>
        <v>0</v>
      </c>
      <c r="O143" s="160">
        <f>N143*(1+Assumptions!O$19)</f>
        <v>0</v>
      </c>
    </row>
    <row r="144" spans="2:17" customFormat="1" outlineLevel="1" x14ac:dyDescent="0.2">
      <c r="C144" s="213"/>
      <c r="D144" s="156"/>
      <c r="E144" s="187">
        <v>0</v>
      </c>
      <c r="F144" s="188"/>
      <c r="G144" s="156"/>
      <c r="H144" s="157">
        <f t="shared" si="24"/>
        <v>0</v>
      </c>
      <c r="I144" s="160">
        <f>H144*Assumptions!$G$18</f>
        <v>0</v>
      </c>
      <c r="K144" s="160">
        <f>I144*(1+Assumptions!K$19)</f>
        <v>0</v>
      </c>
      <c r="L144" s="160">
        <f>K144*(1+Assumptions!L$19)</f>
        <v>0</v>
      </c>
      <c r="M144" s="160">
        <f>L144*(1+Assumptions!M$19)</f>
        <v>0</v>
      </c>
      <c r="N144" s="160">
        <f>M144*(1+Assumptions!N$19)</f>
        <v>0</v>
      </c>
      <c r="O144" s="160">
        <f>N144*(1+Assumptions!O$19)</f>
        <v>0</v>
      </c>
    </row>
    <row r="145" spans="2:17" customFormat="1" outlineLevel="1" x14ac:dyDescent="0.2">
      <c r="C145" s="213"/>
      <c r="D145" s="156"/>
      <c r="E145" s="187">
        <v>0</v>
      </c>
      <c r="F145" s="188"/>
      <c r="G145" s="156"/>
      <c r="H145" s="157">
        <f t="shared" si="24"/>
        <v>0</v>
      </c>
      <c r="I145" s="160">
        <f>H145*Assumptions!$G$18</f>
        <v>0</v>
      </c>
      <c r="K145" s="160">
        <f>I145*(1+Assumptions!K$19)</f>
        <v>0</v>
      </c>
      <c r="L145" s="160">
        <f>K145*(1+Assumptions!L$19)</f>
        <v>0</v>
      </c>
      <c r="M145" s="160">
        <f>L145*(1+Assumptions!M$19)</f>
        <v>0</v>
      </c>
      <c r="N145" s="160">
        <f>M145*(1+Assumptions!N$19)</f>
        <v>0</v>
      </c>
      <c r="O145" s="160">
        <f>N145*(1+Assumptions!O$19)</f>
        <v>0</v>
      </c>
    </row>
    <row r="146" spans="2:17" customFormat="1" outlineLevel="1" x14ac:dyDescent="0.2">
      <c r="C146" s="65" t="s">
        <v>272</v>
      </c>
      <c r="K146" s="156"/>
      <c r="L146" s="156"/>
      <c r="M146" s="156"/>
      <c r="N146" s="156"/>
      <c r="O146" s="156"/>
    </row>
    <row r="147" spans="2:17" outlineLevel="1" x14ac:dyDescent="0.2">
      <c r="B147" s="144"/>
      <c r="C147" s="145"/>
      <c r="D147" s="144"/>
      <c r="E147" s="144"/>
      <c r="F147" s="144"/>
      <c r="G147" s="144"/>
      <c r="H147" s="146"/>
      <c r="I147" s="146"/>
      <c r="J147" s="147"/>
      <c r="K147" s="147"/>
      <c r="L147" s="147"/>
      <c r="M147" s="147"/>
      <c r="N147" s="147"/>
      <c r="O147" s="147"/>
    </row>
    <row r="148" spans="2:17" ht="16" x14ac:dyDescent="0.2">
      <c r="C148" s="141" t="s">
        <v>281</v>
      </c>
      <c r="E148" s="134"/>
      <c r="H148" s="157">
        <f>SUM(H150:H159)</f>
        <v>0</v>
      </c>
      <c r="I148" s="160">
        <f>SUM(I150:I159)</f>
        <v>0</v>
      </c>
      <c r="J148" s="142"/>
      <c r="K148" s="160">
        <f>IF($F148="Exclude",0,SUM(K150:K159)*K$42)</f>
        <v>0</v>
      </c>
      <c r="L148" s="160">
        <f>IF($F148="Exclude",0,SUM(L150:L159)*L$42)</f>
        <v>0</v>
      </c>
      <c r="M148" s="160">
        <f>IF($F148="Exclude",0,SUM(M150:M159)*M$42)</f>
        <v>0</v>
      </c>
      <c r="N148" s="160">
        <f>IF($F148="Exclude",0,SUM(N150:N159)*N$42)</f>
        <v>0</v>
      </c>
      <c r="O148" s="160">
        <f>IF($F148="Exclude",0,SUM(O150:O159)*O$42)</f>
        <v>0</v>
      </c>
      <c r="Q148" s="134"/>
    </row>
    <row r="149" spans="2:17" ht="32" outlineLevel="1" x14ac:dyDescent="0.2">
      <c r="C149" s="139" t="s">
        <v>265</v>
      </c>
      <c r="D149" s="158" t="s">
        <v>266</v>
      </c>
      <c r="E149" s="158" t="s">
        <v>267</v>
      </c>
      <c r="F149" s="158" t="s">
        <v>268</v>
      </c>
      <c r="G149" s="158" t="s">
        <v>269</v>
      </c>
      <c r="H149" s="143" t="s">
        <v>270</v>
      </c>
      <c r="I149" s="143" t="s">
        <v>271</v>
      </c>
      <c r="J149" s="142"/>
      <c r="K149" s="143"/>
      <c r="L149" s="143"/>
      <c r="M149" s="143"/>
      <c r="N149" s="143"/>
      <c r="O149" s="143"/>
    </row>
    <row r="150" spans="2:17" customFormat="1" outlineLevel="1" x14ac:dyDescent="0.2">
      <c r="C150" s="213"/>
      <c r="D150" s="156"/>
      <c r="E150" s="187">
        <v>0</v>
      </c>
      <c r="F150" s="188"/>
      <c r="G150" s="156"/>
      <c r="H150" s="157">
        <f t="shared" ref="H150:H159" si="25">D150*E150*F150*G150</f>
        <v>0</v>
      </c>
      <c r="I150" s="160">
        <f>H150*Assumptions!$G$18</f>
        <v>0</v>
      </c>
      <c r="K150" s="160">
        <f>I150*(1+Assumptions!K$19)</f>
        <v>0</v>
      </c>
      <c r="L150" s="160">
        <f>K150*(1+Assumptions!L$19)</f>
        <v>0</v>
      </c>
      <c r="M150" s="160">
        <f>L150*(1+Assumptions!M$19)</f>
        <v>0</v>
      </c>
      <c r="N150" s="160">
        <f>M150*(1+Assumptions!N$19)</f>
        <v>0</v>
      </c>
      <c r="O150" s="160">
        <f>N150*(1+Assumptions!O$19)</f>
        <v>0</v>
      </c>
    </row>
    <row r="151" spans="2:17" customFormat="1" outlineLevel="1" x14ac:dyDescent="0.2">
      <c r="C151" s="213"/>
      <c r="D151" s="156"/>
      <c r="E151" s="187">
        <v>0</v>
      </c>
      <c r="F151" s="188"/>
      <c r="G151" s="156"/>
      <c r="H151" s="157">
        <f t="shared" si="25"/>
        <v>0</v>
      </c>
      <c r="I151" s="160">
        <f>H151*Assumptions!$G$18</f>
        <v>0</v>
      </c>
      <c r="K151" s="160">
        <f>I151*(1+Assumptions!K$19)</f>
        <v>0</v>
      </c>
      <c r="L151" s="160">
        <f>K151*(1+Assumptions!L$19)</f>
        <v>0</v>
      </c>
      <c r="M151" s="160">
        <f>L151*(1+Assumptions!M$19)</f>
        <v>0</v>
      </c>
      <c r="N151" s="160">
        <f>M151*(1+Assumptions!N$19)</f>
        <v>0</v>
      </c>
      <c r="O151" s="160">
        <f>N151*(1+Assumptions!O$19)</f>
        <v>0</v>
      </c>
    </row>
    <row r="152" spans="2:17" customFormat="1" outlineLevel="1" x14ac:dyDescent="0.2">
      <c r="C152" s="213"/>
      <c r="D152" s="156"/>
      <c r="E152" s="187">
        <v>0</v>
      </c>
      <c r="F152" s="188"/>
      <c r="G152" s="156"/>
      <c r="H152" s="157">
        <f t="shared" si="25"/>
        <v>0</v>
      </c>
      <c r="I152" s="160">
        <f>H152*Assumptions!$G$18</f>
        <v>0</v>
      </c>
      <c r="K152" s="160">
        <f>I152*(1+Assumptions!K$19)</f>
        <v>0</v>
      </c>
      <c r="L152" s="160">
        <f>K152*(1+Assumptions!L$19)</f>
        <v>0</v>
      </c>
      <c r="M152" s="160">
        <f>L152*(1+Assumptions!M$19)</f>
        <v>0</v>
      </c>
      <c r="N152" s="160">
        <f>M152*(1+Assumptions!N$19)</f>
        <v>0</v>
      </c>
      <c r="O152" s="160">
        <f>N152*(1+Assumptions!O$19)</f>
        <v>0</v>
      </c>
    </row>
    <row r="153" spans="2:17" customFormat="1" outlineLevel="1" x14ac:dyDescent="0.2">
      <c r="C153" s="213"/>
      <c r="D153" s="156"/>
      <c r="E153" s="187">
        <v>0</v>
      </c>
      <c r="F153" s="188"/>
      <c r="G153" s="156"/>
      <c r="H153" s="157">
        <f t="shared" si="25"/>
        <v>0</v>
      </c>
      <c r="I153" s="160">
        <f>H153*Assumptions!$G$18</f>
        <v>0</v>
      </c>
      <c r="K153" s="160">
        <f>I153*(1+Assumptions!K$19)</f>
        <v>0</v>
      </c>
      <c r="L153" s="160">
        <f>K153*(1+Assumptions!L$19)</f>
        <v>0</v>
      </c>
      <c r="M153" s="160">
        <f>L153*(1+Assumptions!M$19)</f>
        <v>0</v>
      </c>
      <c r="N153" s="160">
        <f>M153*(1+Assumptions!N$19)</f>
        <v>0</v>
      </c>
      <c r="O153" s="160">
        <f>N153*(1+Assumptions!O$19)</f>
        <v>0</v>
      </c>
    </row>
    <row r="154" spans="2:17" customFormat="1" outlineLevel="1" x14ac:dyDescent="0.2">
      <c r="C154" s="213"/>
      <c r="D154" s="156"/>
      <c r="E154" s="187">
        <v>0</v>
      </c>
      <c r="F154" s="188"/>
      <c r="G154" s="156"/>
      <c r="H154" s="157">
        <f t="shared" si="25"/>
        <v>0</v>
      </c>
      <c r="I154" s="160">
        <f>H154*Assumptions!$G$18</f>
        <v>0</v>
      </c>
      <c r="K154" s="160">
        <f>I154*(1+Assumptions!K$19)</f>
        <v>0</v>
      </c>
      <c r="L154" s="160">
        <f>K154*(1+Assumptions!L$19)</f>
        <v>0</v>
      </c>
      <c r="M154" s="160">
        <f>L154*(1+Assumptions!M$19)</f>
        <v>0</v>
      </c>
      <c r="N154" s="160">
        <f>M154*(1+Assumptions!N$19)</f>
        <v>0</v>
      </c>
      <c r="O154" s="160">
        <f>N154*(1+Assumptions!O$19)</f>
        <v>0</v>
      </c>
    </row>
    <row r="155" spans="2:17" customFormat="1" outlineLevel="1" x14ac:dyDescent="0.2">
      <c r="C155" s="213"/>
      <c r="D155" s="156"/>
      <c r="E155" s="187">
        <v>0</v>
      </c>
      <c r="F155" s="188"/>
      <c r="G155" s="156"/>
      <c r="H155" s="157">
        <f t="shared" si="25"/>
        <v>0</v>
      </c>
      <c r="I155" s="160">
        <f>H155*Assumptions!$G$18</f>
        <v>0</v>
      </c>
      <c r="K155" s="160">
        <f>I155*(1+Assumptions!K$19)</f>
        <v>0</v>
      </c>
      <c r="L155" s="160">
        <f>K155*(1+Assumptions!L$19)</f>
        <v>0</v>
      </c>
      <c r="M155" s="160">
        <f>L155*(1+Assumptions!M$19)</f>
        <v>0</v>
      </c>
      <c r="N155" s="160">
        <f>M155*(1+Assumptions!N$19)</f>
        <v>0</v>
      </c>
      <c r="O155" s="160">
        <f>N155*(1+Assumptions!O$19)</f>
        <v>0</v>
      </c>
    </row>
    <row r="156" spans="2:17" customFormat="1" outlineLevel="1" x14ac:dyDescent="0.2">
      <c r="C156" s="213"/>
      <c r="D156" s="156"/>
      <c r="E156" s="187">
        <v>0</v>
      </c>
      <c r="F156" s="188"/>
      <c r="G156" s="156"/>
      <c r="H156" s="157">
        <f t="shared" si="25"/>
        <v>0</v>
      </c>
      <c r="I156" s="160">
        <f>H156*Assumptions!$G$18</f>
        <v>0</v>
      </c>
      <c r="K156" s="160">
        <f>I156*(1+Assumptions!K$19)</f>
        <v>0</v>
      </c>
      <c r="L156" s="160">
        <f>K156*(1+Assumptions!L$19)</f>
        <v>0</v>
      </c>
      <c r="M156" s="160">
        <f>L156*(1+Assumptions!M$19)</f>
        <v>0</v>
      </c>
      <c r="N156" s="160">
        <f>M156*(1+Assumptions!N$19)</f>
        <v>0</v>
      </c>
      <c r="O156" s="160">
        <f>N156*(1+Assumptions!O$19)</f>
        <v>0</v>
      </c>
    </row>
    <row r="157" spans="2:17" customFormat="1" outlineLevel="1" x14ac:dyDescent="0.2">
      <c r="C157" s="213"/>
      <c r="D157" s="156"/>
      <c r="E157" s="187">
        <v>0</v>
      </c>
      <c r="F157" s="188"/>
      <c r="G157" s="156"/>
      <c r="H157" s="157">
        <f t="shared" si="25"/>
        <v>0</v>
      </c>
      <c r="I157" s="160">
        <f>H157*Assumptions!$G$18</f>
        <v>0</v>
      </c>
      <c r="K157" s="160">
        <f>I157*(1+Assumptions!K$19)</f>
        <v>0</v>
      </c>
      <c r="L157" s="160">
        <f>K157*(1+Assumptions!L$19)</f>
        <v>0</v>
      </c>
      <c r="M157" s="160">
        <f>L157*(1+Assumptions!M$19)</f>
        <v>0</v>
      </c>
      <c r="N157" s="160">
        <f>M157*(1+Assumptions!N$19)</f>
        <v>0</v>
      </c>
      <c r="O157" s="160">
        <f>N157*(1+Assumptions!O$19)</f>
        <v>0</v>
      </c>
    </row>
    <row r="158" spans="2:17" customFormat="1" outlineLevel="1" x14ac:dyDescent="0.2">
      <c r="C158" s="213"/>
      <c r="D158" s="156"/>
      <c r="E158" s="187">
        <v>0</v>
      </c>
      <c r="F158" s="188"/>
      <c r="G158" s="156"/>
      <c r="H158" s="157">
        <f t="shared" si="25"/>
        <v>0</v>
      </c>
      <c r="I158" s="160">
        <f>H158*Assumptions!$G$18</f>
        <v>0</v>
      </c>
      <c r="K158" s="160">
        <f>I158*(1+Assumptions!K$19)</f>
        <v>0</v>
      </c>
      <c r="L158" s="160">
        <f>K158*(1+Assumptions!L$19)</f>
        <v>0</v>
      </c>
      <c r="M158" s="160">
        <f>L158*(1+Assumptions!M$19)</f>
        <v>0</v>
      </c>
      <c r="N158" s="160">
        <f>M158*(1+Assumptions!N$19)</f>
        <v>0</v>
      </c>
      <c r="O158" s="160">
        <f>N158*(1+Assumptions!O$19)</f>
        <v>0</v>
      </c>
    </row>
    <row r="159" spans="2:17" customFormat="1" outlineLevel="1" x14ac:dyDescent="0.2">
      <c r="C159" s="213"/>
      <c r="D159" s="156"/>
      <c r="E159" s="187">
        <v>0</v>
      </c>
      <c r="F159" s="188"/>
      <c r="G159" s="156"/>
      <c r="H159" s="157">
        <f t="shared" si="25"/>
        <v>0</v>
      </c>
      <c r="I159" s="160">
        <f>H159*Assumptions!$G$18</f>
        <v>0</v>
      </c>
      <c r="K159" s="160">
        <f>I159*(1+Assumptions!K$19)</f>
        <v>0</v>
      </c>
      <c r="L159" s="160">
        <f>K159*(1+Assumptions!L$19)</f>
        <v>0</v>
      </c>
      <c r="M159" s="160">
        <f>L159*(1+Assumptions!M$19)</f>
        <v>0</v>
      </c>
      <c r="N159" s="160">
        <f>M159*(1+Assumptions!N$19)</f>
        <v>0</v>
      </c>
      <c r="O159" s="160">
        <f>N159*(1+Assumptions!O$19)</f>
        <v>0</v>
      </c>
    </row>
    <row r="160" spans="2:17" customFormat="1" outlineLevel="1" x14ac:dyDescent="0.2">
      <c r="C160" s="65" t="s">
        <v>272</v>
      </c>
      <c r="K160" s="156"/>
      <c r="L160" s="156"/>
      <c r="M160" s="156"/>
      <c r="N160" s="156"/>
      <c r="O160" s="156"/>
    </row>
    <row r="161" spans="2:17" outlineLevel="1" x14ac:dyDescent="0.2">
      <c r="B161" s="144"/>
      <c r="C161" s="145"/>
      <c r="D161" s="144"/>
      <c r="E161" s="144"/>
      <c r="F161" s="144"/>
      <c r="G161" s="144"/>
      <c r="H161" s="146"/>
      <c r="I161" s="146"/>
      <c r="J161" s="147"/>
      <c r="K161" s="147"/>
      <c r="L161" s="147"/>
      <c r="M161" s="147"/>
      <c r="N161" s="147"/>
      <c r="O161" s="147"/>
    </row>
    <row r="162" spans="2:17" ht="16" x14ac:dyDescent="0.2">
      <c r="C162" s="141" t="s">
        <v>281</v>
      </c>
      <c r="E162" s="134"/>
      <c r="H162" s="157">
        <f>SUM(H164:H173)</f>
        <v>0</v>
      </c>
      <c r="I162" s="160">
        <f>SUM(I164:I173)</f>
        <v>0</v>
      </c>
      <c r="J162" s="142"/>
      <c r="K162" s="160">
        <f>IF($F162="Exclude",0,SUM(K164:K173)*K$42)</f>
        <v>0</v>
      </c>
      <c r="L162" s="160">
        <f>IF($F162="Exclude",0,SUM(L164:L173)*L$42)</f>
        <v>0</v>
      </c>
      <c r="M162" s="160">
        <f>IF($F162="Exclude",0,SUM(M164:M173)*M$42)</f>
        <v>0</v>
      </c>
      <c r="N162" s="160">
        <f>IF($F162="Exclude",0,SUM(N164:N173)*N$42)</f>
        <v>0</v>
      </c>
      <c r="O162" s="160">
        <f>IF($F162="Exclude",0,SUM(O164:O173)*O$42)</f>
        <v>0</v>
      </c>
      <c r="Q162" s="134"/>
    </row>
    <row r="163" spans="2:17" ht="32" outlineLevel="1" x14ac:dyDescent="0.2">
      <c r="C163" s="139" t="s">
        <v>265</v>
      </c>
      <c r="D163" s="158" t="s">
        <v>266</v>
      </c>
      <c r="E163" s="158" t="s">
        <v>267</v>
      </c>
      <c r="F163" s="158" t="s">
        <v>268</v>
      </c>
      <c r="G163" s="158" t="s">
        <v>269</v>
      </c>
      <c r="H163" s="143" t="s">
        <v>270</v>
      </c>
      <c r="I163" s="143" t="s">
        <v>271</v>
      </c>
      <c r="J163" s="142"/>
      <c r="K163" s="143"/>
      <c r="L163" s="143"/>
      <c r="M163" s="143"/>
      <c r="N163" s="143"/>
      <c r="O163" s="143"/>
    </row>
    <row r="164" spans="2:17" customFormat="1" outlineLevel="1" x14ac:dyDescent="0.2">
      <c r="C164" s="213"/>
      <c r="D164" s="156"/>
      <c r="E164" s="187">
        <v>0</v>
      </c>
      <c r="F164" s="188"/>
      <c r="G164" s="156"/>
      <c r="H164" s="157">
        <f t="shared" ref="H164:H173" si="26">D164*E164*F164*G164</f>
        <v>0</v>
      </c>
      <c r="I164" s="160">
        <f>H164*Assumptions!$G$18</f>
        <v>0</v>
      </c>
      <c r="K164" s="160">
        <f>I164*(1+Assumptions!K$19)</f>
        <v>0</v>
      </c>
      <c r="L164" s="160">
        <f>K164*(1+Assumptions!L$19)</f>
        <v>0</v>
      </c>
      <c r="M164" s="160">
        <f>L164*(1+Assumptions!M$19)</f>
        <v>0</v>
      </c>
      <c r="N164" s="160">
        <f>M164*(1+Assumptions!N$19)</f>
        <v>0</v>
      </c>
      <c r="O164" s="160">
        <f>N164*(1+Assumptions!O$19)</f>
        <v>0</v>
      </c>
    </row>
    <row r="165" spans="2:17" customFormat="1" outlineLevel="1" x14ac:dyDescent="0.2">
      <c r="C165" s="213"/>
      <c r="D165" s="156"/>
      <c r="E165" s="187">
        <v>0</v>
      </c>
      <c r="F165" s="188"/>
      <c r="G165" s="156"/>
      <c r="H165" s="157">
        <f t="shared" si="26"/>
        <v>0</v>
      </c>
      <c r="I165" s="160">
        <f>H165*Assumptions!$G$18</f>
        <v>0</v>
      </c>
      <c r="K165" s="160">
        <f>I165*(1+Assumptions!K$19)</f>
        <v>0</v>
      </c>
      <c r="L165" s="160">
        <f>K165*(1+Assumptions!L$19)</f>
        <v>0</v>
      </c>
      <c r="M165" s="160">
        <f>L165*(1+Assumptions!M$19)</f>
        <v>0</v>
      </c>
      <c r="N165" s="160">
        <f>M165*(1+Assumptions!N$19)</f>
        <v>0</v>
      </c>
      <c r="O165" s="160">
        <f>N165*(1+Assumptions!O$19)</f>
        <v>0</v>
      </c>
    </row>
    <row r="166" spans="2:17" customFormat="1" outlineLevel="1" x14ac:dyDescent="0.2">
      <c r="C166" s="213"/>
      <c r="D166" s="156"/>
      <c r="E166" s="187">
        <v>0</v>
      </c>
      <c r="F166" s="188"/>
      <c r="G166" s="156"/>
      <c r="H166" s="157">
        <f t="shared" si="26"/>
        <v>0</v>
      </c>
      <c r="I166" s="160">
        <f>H166*Assumptions!$G$18</f>
        <v>0</v>
      </c>
      <c r="K166" s="160">
        <f>I166*(1+Assumptions!K$19)</f>
        <v>0</v>
      </c>
      <c r="L166" s="160">
        <f>K166*(1+Assumptions!L$19)</f>
        <v>0</v>
      </c>
      <c r="M166" s="160">
        <f>L166*(1+Assumptions!M$19)</f>
        <v>0</v>
      </c>
      <c r="N166" s="160">
        <f>M166*(1+Assumptions!N$19)</f>
        <v>0</v>
      </c>
      <c r="O166" s="160">
        <f>N166*(1+Assumptions!O$19)</f>
        <v>0</v>
      </c>
    </row>
    <row r="167" spans="2:17" customFormat="1" outlineLevel="1" x14ac:dyDescent="0.2">
      <c r="C167" s="213"/>
      <c r="D167" s="156"/>
      <c r="E167" s="187">
        <v>0</v>
      </c>
      <c r="F167" s="188"/>
      <c r="G167" s="156"/>
      <c r="H167" s="157">
        <f t="shared" si="26"/>
        <v>0</v>
      </c>
      <c r="I167" s="160">
        <f>H167*Assumptions!$G$18</f>
        <v>0</v>
      </c>
      <c r="K167" s="160">
        <f>I167*(1+Assumptions!K$19)</f>
        <v>0</v>
      </c>
      <c r="L167" s="160">
        <f>K167*(1+Assumptions!L$19)</f>
        <v>0</v>
      </c>
      <c r="M167" s="160">
        <f>L167*(1+Assumptions!M$19)</f>
        <v>0</v>
      </c>
      <c r="N167" s="160">
        <f>M167*(1+Assumptions!N$19)</f>
        <v>0</v>
      </c>
      <c r="O167" s="160">
        <f>N167*(1+Assumptions!O$19)</f>
        <v>0</v>
      </c>
    </row>
    <row r="168" spans="2:17" customFormat="1" outlineLevel="1" x14ac:dyDescent="0.2">
      <c r="C168" s="213"/>
      <c r="D168" s="156"/>
      <c r="E168" s="187">
        <v>0</v>
      </c>
      <c r="F168" s="188"/>
      <c r="G168" s="156"/>
      <c r="H168" s="157">
        <f t="shared" si="26"/>
        <v>0</v>
      </c>
      <c r="I168" s="160">
        <f>H168*Assumptions!$G$18</f>
        <v>0</v>
      </c>
      <c r="K168" s="160">
        <f>I168*(1+Assumptions!K$19)</f>
        <v>0</v>
      </c>
      <c r="L168" s="160">
        <f>K168*(1+Assumptions!L$19)</f>
        <v>0</v>
      </c>
      <c r="M168" s="160">
        <f>L168*(1+Assumptions!M$19)</f>
        <v>0</v>
      </c>
      <c r="N168" s="160">
        <f>M168*(1+Assumptions!N$19)</f>
        <v>0</v>
      </c>
      <c r="O168" s="160">
        <f>N168*(1+Assumptions!O$19)</f>
        <v>0</v>
      </c>
    </row>
    <row r="169" spans="2:17" customFormat="1" outlineLevel="1" x14ac:dyDescent="0.2">
      <c r="C169" s="213"/>
      <c r="D169" s="156"/>
      <c r="E169" s="187">
        <v>0</v>
      </c>
      <c r="F169" s="188"/>
      <c r="G169" s="156"/>
      <c r="H169" s="157">
        <f t="shared" si="26"/>
        <v>0</v>
      </c>
      <c r="I169" s="160">
        <f>H169*Assumptions!$G$18</f>
        <v>0</v>
      </c>
      <c r="K169" s="160">
        <f>I169*(1+Assumptions!K$19)</f>
        <v>0</v>
      </c>
      <c r="L169" s="160">
        <f>K169*(1+Assumptions!L$19)</f>
        <v>0</v>
      </c>
      <c r="M169" s="160">
        <f>L169*(1+Assumptions!M$19)</f>
        <v>0</v>
      </c>
      <c r="N169" s="160">
        <f>M169*(1+Assumptions!N$19)</f>
        <v>0</v>
      </c>
      <c r="O169" s="160">
        <f>N169*(1+Assumptions!O$19)</f>
        <v>0</v>
      </c>
    </row>
    <row r="170" spans="2:17" customFormat="1" outlineLevel="1" x14ac:dyDescent="0.2">
      <c r="C170" s="213"/>
      <c r="D170" s="156"/>
      <c r="E170" s="187">
        <v>0</v>
      </c>
      <c r="F170" s="188"/>
      <c r="G170" s="156"/>
      <c r="H170" s="157">
        <f t="shared" si="26"/>
        <v>0</v>
      </c>
      <c r="I170" s="160">
        <f>H170*Assumptions!$G$18</f>
        <v>0</v>
      </c>
      <c r="K170" s="160">
        <f>I170*(1+Assumptions!K$19)</f>
        <v>0</v>
      </c>
      <c r="L170" s="160">
        <f>K170*(1+Assumptions!L$19)</f>
        <v>0</v>
      </c>
      <c r="M170" s="160">
        <f>L170*(1+Assumptions!M$19)</f>
        <v>0</v>
      </c>
      <c r="N170" s="160">
        <f>M170*(1+Assumptions!N$19)</f>
        <v>0</v>
      </c>
      <c r="O170" s="160">
        <f>N170*(1+Assumptions!O$19)</f>
        <v>0</v>
      </c>
    </row>
    <row r="171" spans="2:17" customFormat="1" outlineLevel="1" x14ac:dyDescent="0.2">
      <c r="C171" s="213"/>
      <c r="D171" s="156"/>
      <c r="E171" s="187">
        <v>0</v>
      </c>
      <c r="F171" s="188"/>
      <c r="G171" s="156"/>
      <c r="H171" s="157">
        <f t="shared" si="26"/>
        <v>0</v>
      </c>
      <c r="I171" s="160">
        <f>H171*Assumptions!$G$18</f>
        <v>0</v>
      </c>
      <c r="K171" s="160">
        <f>I171*(1+Assumptions!K$19)</f>
        <v>0</v>
      </c>
      <c r="L171" s="160">
        <f>K171*(1+Assumptions!L$19)</f>
        <v>0</v>
      </c>
      <c r="M171" s="160">
        <f>L171*(1+Assumptions!M$19)</f>
        <v>0</v>
      </c>
      <c r="N171" s="160">
        <f>M171*(1+Assumptions!N$19)</f>
        <v>0</v>
      </c>
      <c r="O171" s="160">
        <f>N171*(1+Assumptions!O$19)</f>
        <v>0</v>
      </c>
    </row>
    <row r="172" spans="2:17" customFormat="1" outlineLevel="1" x14ac:dyDescent="0.2">
      <c r="C172" s="213"/>
      <c r="D172" s="156"/>
      <c r="E172" s="187">
        <v>0</v>
      </c>
      <c r="F172" s="188"/>
      <c r="G172" s="156"/>
      <c r="H172" s="157">
        <f t="shared" si="26"/>
        <v>0</v>
      </c>
      <c r="I172" s="160">
        <f>H172*Assumptions!$G$18</f>
        <v>0</v>
      </c>
      <c r="K172" s="160">
        <f>I172*(1+Assumptions!K$19)</f>
        <v>0</v>
      </c>
      <c r="L172" s="160">
        <f>K172*(1+Assumptions!L$19)</f>
        <v>0</v>
      </c>
      <c r="M172" s="160">
        <f>L172*(1+Assumptions!M$19)</f>
        <v>0</v>
      </c>
      <c r="N172" s="160">
        <f>M172*(1+Assumptions!N$19)</f>
        <v>0</v>
      </c>
      <c r="O172" s="160">
        <f>N172*(1+Assumptions!O$19)</f>
        <v>0</v>
      </c>
    </row>
    <row r="173" spans="2:17" customFormat="1" outlineLevel="1" x14ac:dyDescent="0.2">
      <c r="C173" s="213"/>
      <c r="D173" s="156"/>
      <c r="E173" s="187">
        <v>0</v>
      </c>
      <c r="F173" s="188"/>
      <c r="G173" s="156"/>
      <c r="H173" s="157">
        <f t="shared" si="26"/>
        <v>0</v>
      </c>
      <c r="I173" s="160">
        <f>H173*Assumptions!$G$18</f>
        <v>0</v>
      </c>
      <c r="K173" s="160">
        <f>I173*(1+Assumptions!K$19)</f>
        <v>0</v>
      </c>
      <c r="L173" s="160">
        <f>K173*(1+Assumptions!L$19)</f>
        <v>0</v>
      </c>
      <c r="M173" s="160">
        <f>L173*(1+Assumptions!M$19)</f>
        <v>0</v>
      </c>
      <c r="N173" s="160">
        <f>M173*(1+Assumptions!N$19)</f>
        <v>0</v>
      </c>
      <c r="O173" s="160">
        <f>N173*(1+Assumptions!O$19)</f>
        <v>0</v>
      </c>
    </row>
    <row r="174" spans="2:17" customFormat="1" outlineLevel="1" x14ac:dyDescent="0.2">
      <c r="C174" s="65" t="s">
        <v>272</v>
      </c>
      <c r="K174" s="156"/>
      <c r="L174" s="156"/>
      <c r="M174" s="156"/>
      <c r="N174" s="156"/>
      <c r="O174" s="156"/>
    </row>
    <row r="175" spans="2:17" outlineLevel="1" x14ac:dyDescent="0.2">
      <c r="B175" s="144"/>
      <c r="C175" s="145"/>
      <c r="D175" s="144"/>
      <c r="E175" s="144"/>
      <c r="F175" s="144"/>
      <c r="G175" s="144"/>
      <c r="H175" s="146"/>
      <c r="I175" s="146"/>
      <c r="J175" s="147"/>
      <c r="K175" s="147"/>
      <c r="L175" s="147"/>
      <c r="M175" s="147"/>
      <c r="N175" s="147"/>
      <c r="O175" s="147"/>
    </row>
  </sheetData>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75696F0-D7FB-4978-AB05-B22478720669}">
          <x14:formula1>
            <xm:f>'Drop-downs'!$H$2:$H$3</xm:f>
          </x14:formula1>
          <xm:sqref>G15 G30 G41 G54 G176:G1048576 G64 G78 G92 G106 G120 G134 G148 G162</xm:sqref>
        </x14:dataValidation>
        <x14:dataValidation type="list" allowBlank="1" showInputMessage="1" showErrorMessage="1" xr:uid="{4C584F17-90FB-420F-AE5C-AE4B2425A55A}">
          <x14:formula1>
            <xm:f>'Drop-downs'!$F$2:$F$3</xm:f>
          </x14:formula1>
          <xm:sqref>F15 F30 F41 F54 F176:F1048576 F64 F78 F92 F106 F120 F134 F148 F162</xm:sqref>
        </x14:dataValidation>
        <x14:dataValidation type="list" allowBlank="1" showInputMessage="1" showErrorMessage="1" xr:uid="{A5C2D33B-87FB-42ED-83C9-42B6040FF2D6}">
          <x14:formula1>
            <xm:f>'Drop-downs'!$J$2:$O$2</xm:f>
          </x14:formula1>
          <xm:sqref>E15 E162 E148 E134 E120 E106 E92 E78 E64 E176:E1048576 E30 E41 E54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F8350-D0C3-4699-86C9-61A3B068B73E}">
  <dimension ref="B2:O11"/>
  <sheetViews>
    <sheetView workbookViewId="0">
      <selection activeCell="J8" sqref="J8"/>
    </sheetView>
  </sheetViews>
  <sheetFormatPr baseColWidth="10" defaultColWidth="8.83203125" defaultRowHeight="15" x14ac:dyDescent="0.2"/>
  <cols>
    <col min="10" max="10" width="37.33203125" bestFit="1" customWidth="1"/>
    <col min="11" max="12" width="29.6640625" customWidth="1"/>
    <col min="13" max="13" width="28.5" bestFit="1" customWidth="1"/>
    <col min="14" max="14" width="26.6640625" customWidth="1"/>
    <col min="15" max="15" width="15.1640625" customWidth="1"/>
  </cols>
  <sheetData>
    <row r="2" spans="2:15" x14ac:dyDescent="0.2">
      <c r="B2" t="s">
        <v>157</v>
      </c>
      <c r="F2" t="s">
        <v>264</v>
      </c>
      <c r="H2" t="s">
        <v>154</v>
      </c>
      <c r="J2" s="65" t="s">
        <v>157</v>
      </c>
      <c r="K2" s="65" t="s">
        <v>158</v>
      </c>
      <c r="L2" s="65" t="s">
        <v>159</v>
      </c>
      <c r="M2" s="65" t="s">
        <v>161</v>
      </c>
      <c r="N2" s="65" t="s">
        <v>160</v>
      </c>
      <c r="O2" s="65" t="s">
        <v>162</v>
      </c>
    </row>
    <row r="3" spans="2:15" x14ac:dyDescent="0.2">
      <c r="B3" t="s">
        <v>158</v>
      </c>
      <c r="F3" t="s">
        <v>304</v>
      </c>
      <c r="H3" t="s">
        <v>155</v>
      </c>
      <c r="J3" s="90" t="s">
        <v>180</v>
      </c>
      <c r="K3" t="s">
        <v>208</v>
      </c>
      <c r="M3" t="s">
        <v>240</v>
      </c>
    </row>
    <row r="4" spans="2:15" x14ac:dyDescent="0.2">
      <c r="B4" t="s">
        <v>161</v>
      </c>
      <c r="J4" s="90" t="s">
        <v>182</v>
      </c>
      <c r="K4" t="s">
        <v>210</v>
      </c>
      <c r="M4" t="s">
        <v>241</v>
      </c>
    </row>
    <row r="5" spans="2:15" x14ac:dyDescent="0.2">
      <c r="B5" t="s">
        <v>160</v>
      </c>
      <c r="J5" s="90" t="s">
        <v>183</v>
      </c>
      <c r="K5" t="s">
        <v>212</v>
      </c>
      <c r="M5" t="s">
        <v>242</v>
      </c>
    </row>
    <row r="6" spans="2:15" x14ac:dyDescent="0.2">
      <c r="B6" t="s">
        <v>159</v>
      </c>
      <c r="J6" s="90" t="s">
        <v>184</v>
      </c>
    </row>
    <row r="7" spans="2:15" x14ac:dyDescent="0.2">
      <c r="B7" t="s">
        <v>162</v>
      </c>
      <c r="J7" s="90" t="s">
        <v>185</v>
      </c>
    </row>
    <row r="9" spans="2:15" x14ac:dyDescent="0.2">
      <c r="B9" s="65" t="s">
        <v>297</v>
      </c>
    </row>
    <row r="10" spans="2:15" x14ac:dyDescent="0.2">
      <c r="B10">
        <v>1</v>
      </c>
    </row>
    <row r="11" spans="2:15" x14ac:dyDescent="0.2">
      <c r="B11">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F6448-12B3-4269-B74A-E2F34F8D1764}">
  <dimension ref="B1:T33"/>
  <sheetViews>
    <sheetView showGridLines="0" tabSelected="1" zoomScale="85" zoomScaleNormal="85" workbookViewId="0">
      <pane xSplit="35" ySplit="41" topLeftCell="AJ42" activePane="bottomRight" state="frozen"/>
      <selection pane="topRight" activeCell="AJ1" sqref="AJ1"/>
      <selection pane="bottomLeft" activeCell="A44" sqref="A44"/>
      <selection pane="bottomRight" activeCell="N9" sqref="N9"/>
    </sheetView>
  </sheetViews>
  <sheetFormatPr baseColWidth="10" defaultColWidth="8.6640625" defaultRowHeight="15" x14ac:dyDescent="0.2"/>
  <cols>
    <col min="5" max="5" width="9.6640625" customWidth="1"/>
    <col min="6" max="10" width="8.6640625" customWidth="1"/>
    <col min="11" max="11" width="9.6640625" customWidth="1"/>
    <col min="12" max="12" width="5.5" customWidth="1"/>
    <col min="13" max="13" width="4.6640625" customWidth="1"/>
  </cols>
  <sheetData>
    <row r="1" spans="2:20" ht="10.5" customHeight="1" x14ac:dyDescent="0.35">
      <c r="D1" s="235"/>
      <c r="E1" s="236"/>
      <c r="F1" s="236"/>
      <c r="G1" s="236"/>
      <c r="H1" s="236"/>
      <c r="I1" s="236"/>
      <c r="J1" s="236"/>
      <c r="K1" s="236"/>
      <c r="L1" s="236"/>
      <c r="M1" s="236"/>
      <c r="N1" s="236"/>
      <c r="O1" s="236"/>
      <c r="P1" s="236"/>
      <c r="Q1" s="236"/>
      <c r="R1" s="236"/>
      <c r="S1" s="236"/>
      <c r="T1" s="236"/>
    </row>
    <row r="2" spans="2:20" ht="10.5" customHeight="1" x14ac:dyDescent="0.35">
      <c r="H2" s="173"/>
    </row>
    <row r="3" spans="2:20" ht="9" customHeight="1" x14ac:dyDescent="0.2">
      <c r="P3" s="174"/>
    </row>
    <row r="4" spans="2:20" ht="29" x14ac:dyDescent="0.35">
      <c r="E4" s="175"/>
      <c r="F4" s="175"/>
      <c r="G4" s="175"/>
      <c r="H4" s="176" t="s">
        <v>305</v>
      </c>
      <c r="I4" s="175"/>
      <c r="J4" s="175"/>
      <c r="K4" s="175"/>
      <c r="P4" s="174"/>
    </row>
    <row r="5" spans="2:20" ht="29" x14ac:dyDescent="0.35">
      <c r="E5" s="175"/>
      <c r="F5" s="175"/>
      <c r="G5" s="175"/>
      <c r="H5" s="176" t="s">
        <v>122</v>
      </c>
      <c r="I5" s="175"/>
      <c r="J5" s="175"/>
      <c r="K5" s="175"/>
      <c r="P5" s="174"/>
    </row>
    <row r="6" spans="2:20" ht="6.75" customHeight="1" x14ac:dyDescent="0.2">
      <c r="H6" s="172"/>
    </row>
    <row r="7" spans="2:20" ht="19" x14ac:dyDescent="0.25">
      <c r="H7" s="177"/>
    </row>
    <row r="8" spans="2:20" x14ac:dyDescent="0.2">
      <c r="H8" s="178" t="s">
        <v>123</v>
      </c>
    </row>
    <row r="9" spans="2:20" ht="8.25" customHeight="1" x14ac:dyDescent="0.2"/>
    <row r="10" spans="2:20" ht="13.5" customHeight="1" x14ac:dyDescent="0.2">
      <c r="E10" s="237" t="s">
        <v>124</v>
      </c>
      <c r="F10" s="237"/>
      <c r="G10" s="237"/>
      <c r="L10" s="179"/>
      <c r="M10" s="179"/>
      <c r="N10" s="179"/>
      <c r="O10" s="180"/>
    </row>
    <row r="11" spans="2:20" s="168" customFormat="1" ht="13.5" customHeight="1" x14ac:dyDescent="0.35">
      <c r="B11" s="166"/>
      <c r="C11" s="166"/>
      <c r="D11" s="166"/>
      <c r="E11" s="167"/>
      <c r="F11" s="181" t="s">
        <v>125</v>
      </c>
      <c r="G11"/>
      <c r="H11" s="182" t="s">
        <v>126</v>
      </c>
      <c r="I11" s="164"/>
      <c r="J11" s="182" t="s">
        <v>127</v>
      </c>
      <c r="K11" s="164"/>
      <c r="L11" s="165" t="s">
        <v>128</v>
      </c>
      <c r="M11" s="165"/>
      <c r="N11" s="164"/>
      <c r="O11" s="183"/>
      <c r="P11" s="184"/>
      <c r="Q11" s="184"/>
      <c r="R11" s="166"/>
      <c r="S11" s="166"/>
      <c r="T11" s="166"/>
    </row>
    <row r="12" spans="2:20" s="164" customFormat="1" ht="13.5" customHeight="1" x14ac:dyDescent="0.35">
      <c r="B12"/>
      <c r="C12"/>
      <c r="F12" s="181"/>
      <c r="G12"/>
      <c r="H12" s="182"/>
      <c r="J12" s="182"/>
      <c r="L12"/>
      <c r="M12" s="165"/>
      <c r="O12" s="183"/>
      <c r="P12" s="185"/>
      <c r="Q12" s="185"/>
      <c r="R12"/>
      <c r="S12"/>
      <c r="T12"/>
    </row>
    <row r="13" spans="2:20" s="164" customFormat="1" ht="11.25" customHeight="1" x14ac:dyDescent="0.35">
      <c r="B13"/>
      <c r="C13"/>
      <c r="F13" s="181"/>
      <c r="G13"/>
      <c r="H13" s="182"/>
      <c r="K13" s="182"/>
      <c r="L13"/>
      <c r="M13"/>
      <c r="N13" s="165"/>
      <c r="O13" s="186"/>
      <c r="P13" s="185"/>
      <c r="Q13" s="186"/>
      <c r="R13"/>
      <c r="S13"/>
      <c r="T13"/>
    </row>
    <row r="14" spans="2:20" x14ac:dyDescent="0.2">
      <c r="F14" s="181"/>
      <c r="H14" s="182"/>
      <c r="K14" s="182"/>
      <c r="N14" s="165"/>
      <c r="O14" s="186"/>
      <c r="P14" s="73"/>
      <c r="Q14" s="73"/>
    </row>
    <row r="15" spans="2:20" x14ac:dyDescent="0.2">
      <c r="F15" s="181"/>
      <c r="H15" s="182"/>
      <c r="K15" s="182"/>
      <c r="N15" s="165"/>
      <c r="O15" s="186"/>
      <c r="P15" s="73"/>
      <c r="Q15" s="73"/>
    </row>
    <row r="20" spans="3:14" ht="14.5" customHeight="1" x14ac:dyDescent="0.2">
      <c r="C20" s="238" t="s">
        <v>129</v>
      </c>
      <c r="D20" s="238"/>
      <c r="E20" s="238"/>
      <c r="F20" s="238"/>
      <c r="G20" s="238"/>
      <c r="H20" s="238"/>
      <c r="I20" s="238"/>
      <c r="J20" s="238"/>
      <c r="K20" s="238"/>
      <c r="L20" s="238"/>
      <c r="M20" s="238"/>
      <c r="N20" s="238"/>
    </row>
    <row r="21" spans="3:14" x14ac:dyDescent="0.2">
      <c r="C21" s="238"/>
      <c r="D21" s="238"/>
      <c r="E21" s="238"/>
      <c r="F21" s="238"/>
      <c r="G21" s="238"/>
      <c r="H21" s="238"/>
      <c r="I21" s="238"/>
      <c r="J21" s="238"/>
      <c r="K21" s="238"/>
      <c r="L21" s="238"/>
      <c r="M21" s="238"/>
      <c r="N21" s="238"/>
    </row>
    <row r="22" spans="3:14" x14ac:dyDescent="0.2">
      <c r="C22" s="238"/>
      <c r="D22" s="238"/>
      <c r="E22" s="238"/>
      <c r="F22" s="238"/>
      <c r="G22" s="238"/>
      <c r="H22" s="238"/>
      <c r="I22" s="238"/>
      <c r="J22" s="238"/>
      <c r="K22" s="238"/>
      <c r="L22" s="238"/>
      <c r="M22" s="238"/>
      <c r="N22" s="238"/>
    </row>
    <row r="23" spans="3:14" x14ac:dyDescent="0.2">
      <c r="C23" s="238"/>
      <c r="D23" s="238"/>
      <c r="E23" s="238"/>
      <c r="F23" s="238"/>
      <c r="G23" s="238"/>
      <c r="H23" s="238"/>
      <c r="I23" s="238"/>
      <c r="J23" s="238"/>
      <c r="K23" s="238"/>
      <c r="L23" s="238"/>
      <c r="M23" s="238"/>
      <c r="N23" s="238"/>
    </row>
    <row r="24" spans="3:14" x14ac:dyDescent="0.2">
      <c r="C24" s="238"/>
      <c r="D24" s="238"/>
      <c r="E24" s="238"/>
      <c r="F24" s="238"/>
      <c r="G24" s="238"/>
      <c r="H24" s="238"/>
      <c r="I24" s="238"/>
      <c r="J24" s="238"/>
      <c r="K24" s="238"/>
      <c r="L24" s="238"/>
      <c r="M24" s="238"/>
      <c r="N24" s="238"/>
    </row>
    <row r="25" spans="3:14" x14ac:dyDescent="0.2">
      <c r="C25" s="238"/>
      <c r="D25" s="238"/>
      <c r="E25" s="238"/>
      <c r="F25" s="238"/>
      <c r="G25" s="238"/>
      <c r="H25" s="238"/>
      <c r="I25" s="238"/>
      <c r="J25" s="238"/>
      <c r="K25" s="238"/>
      <c r="L25" s="238"/>
      <c r="M25" s="238"/>
      <c r="N25" s="238"/>
    </row>
    <row r="26" spans="3:14" x14ac:dyDescent="0.2">
      <c r="C26" s="238"/>
      <c r="D26" s="238"/>
      <c r="E26" s="238"/>
      <c r="F26" s="238"/>
      <c r="G26" s="238"/>
      <c r="H26" s="238"/>
      <c r="I26" s="238"/>
      <c r="J26" s="238"/>
      <c r="K26" s="238"/>
      <c r="L26" s="238"/>
      <c r="M26" s="238"/>
      <c r="N26" s="238"/>
    </row>
    <row r="27" spans="3:14" x14ac:dyDescent="0.2">
      <c r="C27" s="238"/>
      <c r="D27" s="238"/>
      <c r="E27" s="238"/>
      <c r="F27" s="238"/>
      <c r="G27" s="238"/>
      <c r="H27" s="238"/>
      <c r="I27" s="238"/>
      <c r="J27" s="238"/>
      <c r="K27" s="238"/>
      <c r="L27" s="238"/>
      <c r="M27" s="238"/>
      <c r="N27" s="238"/>
    </row>
    <row r="28" spans="3:14" x14ac:dyDescent="0.2">
      <c r="C28" s="238"/>
      <c r="D28" s="238"/>
      <c r="E28" s="238"/>
      <c r="F28" s="238"/>
      <c r="G28" s="238"/>
      <c r="H28" s="238"/>
      <c r="I28" s="238"/>
      <c r="J28" s="238"/>
      <c r="K28" s="238"/>
      <c r="L28" s="238"/>
      <c r="M28" s="238"/>
      <c r="N28" s="238"/>
    </row>
    <row r="29" spans="3:14" x14ac:dyDescent="0.2">
      <c r="C29" s="238"/>
      <c r="D29" s="238"/>
      <c r="E29" s="238"/>
      <c r="F29" s="238"/>
      <c r="G29" s="238"/>
      <c r="H29" s="238"/>
      <c r="I29" s="238"/>
      <c r="J29" s="238"/>
      <c r="K29" s="238"/>
      <c r="L29" s="238"/>
      <c r="M29" s="238"/>
      <c r="N29" s="238"/>
    </row>
    <row r="30" spans="3:14" x14ac:dyDescent="0.2">
      <c r="C30" s="238"/>
      <c r="D30" s="238"/>
      <c r="E30" s="238"/>
      <c r="F30" s="238"/>
      <c r="G30" s="238"/>
      <c r="H30" s="238"/>
      <c r="I30" s="238"/>
      <c r="J30" s="238"/>
      <c r="K30" s="238"/>
      <c r="L30" s="238"/>
      <c r="M30" s="238"/>
      <c r="N30" s="238"/>
    </row>
    <row r="31" spans="3:14" x14ac:dyDescent="0.2">
      <c r="C31" s="238"/>
      <c r="D31" s="238"/>
      <c r="E31" s="238"/>
      <c r="F31" s="238"/>
      <c r="G31" s="238"/>
      <c r="H31" s="238"/>
      <c r="I31" s="238"/>
      <c r="J31" s="238"/>
      <c r="K31" s="238"/>
      <c r="L31" s="238"/>
      <c r="M31" s="238"/>
      <c r="N31" s="238"/>
    </row>
    <row r="32" spans="3:14" x14ac:dyDescent="0.2">
      <c r="C32" s="238"/>
      <c r="D32" s="238"/>
      <c r="E32" s="238"/>
      <c r="F32" s="238"/>
      <c r="G32" s="238"/>
      <c r="H32" s="238"/>
      <c r="I32" s="238"/>
      <c r="J32" s="238"/>
      <c r="K32" s="238"/>
      <c r="L32" s="238"/>
      <c r="M32" s="238"/>
      <c r="N32" s="238"/>
    </row>
    <row r="33" spans="3:14" x14ac:dyDescent="0.2">
      <c r="C33" s="238"/>
      <c r="D33" s="238"/>
      <c r="E33" s="238"/>
      <c r="F33" s="238"/>
      <c r="G33" s="238"/>
      <c r="H33" s="238"/>
      <c r="I33" s="238"/>
      <c r="J33" s="238"/>
      <c r="K33" s="238"/>
      <c r="L33" s="238"/>
      <c r="M33" s="238"/>
      <c r="N33" s="238"/>
    </row>
  </sheetData>
  <mergeCells count="3">
    <mergeCell ref="D1:T1"/>
    <mergeCell ref="E10:G10"/>
    <mergeCell ref="C20:N33"/>
  </mergeCells>
  <hyperlinks>
    <hyperlink ref="L11" r:id="rId1" xr:uid="{072DBFD0-C464-43EF-BE29-C5D2B0E973AB}"/>
  </hyperlinks>
  <pageMargins left="0.7" right="0.7" top="0.75" bottom="0.75" header="0.3" footer="0.3"/>
  <pageSetup paperSize="9" orientation="portrait"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D3503-E8DE-40E0-9391-46640A154DC5}">
  <dimension ref="B2:L28"/>
  <sheetViews>
    <sheetView showGridLines="0" zoomScaleNormal="100" workbookViewId="0">
      <selection activeCell="B20" sqref="B20:D21"/>
    </sheetView>
  </sheetViews>
  <sheetFormatPr baseColWidth="10" defaultColWidth="8.6640625" defaultRowHeight="15" x14ac:dyDescent="0.2"/>
  <cols>
    <col min="2" max="2" width="36.6640625" customWidth="1"/>
    <col min="4" max="4" width="19.6640625" customWidth="1"/>
    <col min="5" max="5" width="2.6640625" customWidth="1"/>
    <col min="6" max="6" width="14.5" style="171" customWidth="1"/>
    <col min="7" max="7" width="3" style="171" customWidth="1"/>
    <col min="8" max="8" width="14.5" style="171" customWidth="1"/>
    <col min="9" max="9" width="3" style="171" customWidth="1"/>
    <col min="10" max="10" width="14.5" style="171" customWidth="1"/>
    <col min="11" max="11" width="3" style="171" customWidth="1"/>
    <col min="12" max="12" width="14.5" style="171" customWidth="1"/>
    <col min="13" max="13" width="3" customWidth="1"/>
    <col min="14" max="14" width="14.5" customWidth="1"/>
  </cols>
  <sheetData>
    <row r="2" spans="2:4" ht="18" x14ac:dyDescent="0.2">
      <c r="B2" s="169" t="s">
        <v>130</v>
      </c>
    </row>
    <row r="4" spans="2:4" x14ac:dyDescent="0.2">
      <c r="B4" s="170" t="s">
        <v>131</v>
      </c>
    </row>
    <row r="5" spans="2:4" ht="5" customHeight="1" x14ac:dyDescent="0.2">
      <c r="B5" s="239" t="s">
        <v>132</v>
      </c>
      <c r="C5" s="239"/>
      <c r="D5" s="239"/>
    </row>
    <row r="6" spans="2:4" x14ac:dyDescent="0.2">
      <c r="B6" s="239"/>
      <c r="C6" s="239"/>
      <c r="D6" s="239"/>
    </row>
    <row r="7" spans="2:4" ht="5" customHeight="1" x14ac:dyDescent="0.2">
      <c r="B7" s="239"/>
      <c r="C7" s="239"/>
      <c r="D7" s="239"/>
    </row>
    <row r="8" spans="2:4" ht="35" customHeight="1" x14ac:dyDescent="0.2">
      <c r="B8" s="239"/>
      <c r="C8" s="239"/>
      <c r="D8" s="239"/>
    </row>
    <row r="9" spans="2:4" ht="5" customHeight="1" x14ac:dyDescent="0.2">
      <c r="B9" s="240" t="s">
        <v>133</v>
      </c>
      <c r="C9" s="240"/>
      <c r="D9" s="240"/>
    </row>
    <row r="10" spans="2:4" x14ac:dyDescent="0.2">
      <c r="B10" s="240"/>
      <c r="C10" s="240"/>
      <c r="D10" s="240"/>
    </row>
    <row r="11" spans="2:4" ht="5" customHeight="1" x14ac:dyDescent="0.2">
      <c r="B11" s="240"/>
      <c r="C11" s="240"/>
      <c r="D11" s="240"/>
    </row>
    <row r="12" spans="2:4" ht="49.5" customHeight="1" x14ac:dyDescent="0.2">
      <c r="B12" s="240"/>
      <c r="C12" s="240"/>
      <c r="D12" s="240"/>
    </row>
    <row r="13" spans="2:4" ht="5" customHeight="1" x14ac:dyDescent="0.2">
      <c r="B13" s="241" t="s">
        <v>134</v>
      </c>
      <c r="C13" s="241"/>
      <c r="D13" s="241"/>
    </row>
    <row r="14" spans="2:4" ht="14.75" customHeight="1" x14ac:dyDescent="0.2">
      <c r="B14" s="241"/>
      <c r="C14" s="241"/>
      <c r="D14" s="241"/>
    </row>
    <row r="15" spans="2:4" ht="30.5" customHeight="1" x14ac:dyDescent="0.2">
      <c r="B15" s="241"/>
      <c r="C15" s="241"/>
      <c r="D15" s="241"/>
    </row>
    <row r="16" spans="2:4" ht="22.5" customHeight="1" x14ac:dyDescent="0.2">
      <c r="B16" s="241" t="s">
        <v>135</v>
      </c>
      <c r="C16" s="241"/>
      <c r="D16" s="241"/>
    </row>
    <row r="17" spans="2:4" ht="27.5" customHeight="1" x14ac:dyDescent="0.2">
      <c r="B17" s="241"/>
      <c r="C17" s="241"/>
      <c r="D17" s="241"/>
    </row>
    <row r="18" spans="2:4" ht="5.75" customHeight="1" x14ac:dyDescent="0.2"/>
    <row r="20" spans="2:4" ht="43.25" customHeight="1" x14ac:dyDescent="0.2">
      <c r="B20" s="242" t="s">
        <v>136</v>
      </c>
      <c r="C20" s="242"/>
      <c r="D20" s="242"/>
    </row>
    <row r="21" spans="2:4" x14ac:dyDescent="0.2">
      <c r="B21" s="242"/>
      <c r="C21" s="242"/>
      <c r="D21" s="242"/>
    </row>
    <row r="22" spans="2:4" ht="14.75" customHeight="1" x14ac:dyDescent="0.2"/>
    <row r="26" spans="2:4" ht="14.75" customHeight="1" x14ac:dyDescent="0.2"/>
    <row r="28" spans="2:4" ht="14.75" customHeight="1" x14ac:dyDescent="0.2"/>
  </sheetData>
  <mergeCells count="5">
    <mergeCell ref="B5:D8"/>
    <mergeCell ref="B9:D12"/>
    <mergeCell ref="B13:D15"/>
    <mergeCell ref="B16:D17"/>
    <mergeCell ref="B20:D21"/>
  </mergeCell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25B12-150E-4DCE-8328-0410B99EECF7}">
  <sheetPr>
    <tabColor rgb="FFFF0000"/>
  </sheetPr>
  <dimension ref="B2:C12"/>
  <sheetViews>
    <sheetView showGridLines="0" workbookViewId="0">
      <selection activeCell="C3" sqref="C3"/>
    </sheetView>
  </sheetViews>
  <sheetFormatPr baseColWidth="10" defaultColWidth="8.83203125" defaultRowHeight="15" x14ac:dyDescent="0.2"/>
  <cols>
    <col min="1" max="1" width="4.6640625" customWidth="1"/>
    <col min="2" max="2" width="60.5" customWidth="1"/>
    <col min="3" max="3" width="39.5" style="106" bestFit="1" customWidth="1"/>
  </cols>
  <sheetData>
    <row r="2" spans="2:3" x14ac:dyDescent="0.2">
      <c r="B2" s="123" t="s">
        <v>7</v>
      </c>
      <c r="C2" s="205" t="s">
        <v>137</v>
      </c>
    </row>
    <row r="3" spans="2:3" ht="32" x14ac:dyDescent="0.2">
      <c r="B3" s="199" t="s">
        <v>138</v>
      </c>
      <c r="C3" s="206" t="s">
        <v>139</v>
      </c>
    </row>
    <row r="4" spans="2:3" x14ac:dyDescent="0.2">
      <c r="B4" s="200"/>
      <c r="C4" s="207" t="s">
        <v>140</v>
      </c>
    </row>
    <row r="5" spans="2:3" x14ac:dyDescent="0.2">
      <c r="B5" s="200"/>
      <c r="C5" s="207" t="s">
        <v>141</v>
      </c>
    </row>
    <row r="6" spans="2:3" x14ac:dyDescent="0.2">
      <c r="B6" s="201"/>
      <c r="C6" s="208"/>
    </row>
    <row r="7" spans="2:3" ht="16" x14ac:dyDescent="0.2">
      <c r="B7" s="199" t="s">
        <v>142</v>
      </c>
      <c r="C7" s="209" t="s">
        <v>143</v>
      </c>
    </row>
    <row r="8" spans="2:3" x14ac:dyDescent="0.2">
      <c r="B8" s="202"/>
      <c r="C8" s="210"/>
    </row>
    <row r="9" spans="2:3" x14ac:dyDescent="0.2">
      <c r="B9" s="203" t="s">
        <v>144</v>
      </c>
      <c r="C9" s="209" t="s">
        <v>145</v>
      </c>
    </row>
    <row r="10" spans="2:3" x14ac:dyDescent="0.2">
      <c r="B10" s="204"/>
      <c r="C10" s="208"/>
    </row>
    <row r="11" spans="2:3" ht="32" x14ac:dyDescent="0.2">
      <c r="B11" s="199" t="s">
        <v>146</v>
      </c>
      <c r="C11" s="211"/>
    </row>
    <row r="12" spans="2:3" x14ac:dyDescent="0.2">
      <c r="B12" s="204"/>
      <c r="C12" s="208"/>
    </row>
  </sheetData>
  <hyperlinks>
    <hyperlink ref="C3" location="'2. Social Service Workforce'!A1" display="2. Social Service Workforce" xr:uid="{7A0D3192-7DE0-40DF-86BE-D16B9C287F30}"/>
    <hyperlink ref="C4" location="'3. Social Norms and Practices'!A1" display="3. Social Norms and Practices" xr:uid="{A9B66190-A05D-427B-B337-F94D3EFAF090}"/>
    <hyperlink ref="C5" location="'4. Monitoring and Evaluation'!A1" display="4. Monitoring, Evaluation and Evidence Use" xr:uid="{CC96E769-37AE-4832-8A7F-8F362714D080}"/>
    <hyperlink ref="C7" location="'2. Social Service Workforce'!C53" display="CTWWC Staff Costs" xr:uid="{77689749-5F2F-4FBB-8C9A-948B23407D85}"/>
    <hyperlink ref="C9" location="Summary!A1" display="Summary" xr:uid="{00EB0B25-3097-470E-B2FB-65473C1EC53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A67DC-A9DB-459D-B8D9-193417A92B1A}">
  <sheetPr>
    <tabColor rgb="FF5DAEFF"/>
  </sheetPr>
  <dimension ref="B1:M55"/>
  <sheetViews>
    <sheetView zoomScale="98" zoomScaleNormal="98" workbookViewId="0">
      <pane xSplit="3" ySplit="3" topLeftCell="D4" activePane="bottomRight" state="frozen"/>
      <selection pane="topRight" activeCell="D1" sqref="D1"/>
      <selection pane="bottomLeft" activeCell="A4" sqref="A4"/>
      <selection pane="bottomRight" activeCell="D62" sqref="D62"/>
    </sheetView>
  </sheetViews>
  <sheetFormatPr baseColWidth="10" defaultColWidth="9.1640625" defaultRowHeight="15" outlineLevelRow="1" x14ac:dyDescent="0.2"/>
  <cols>
    <col min="1" max="1" width="3.33203125" style="116" customWidth="1"/>
    <col min="2" max="2" width="6" style="133" customWidth="1"/>
    <col min="3" max="3" width="43.83203125" style="138" customWidth="1"/>
    <col min="4" max="5" width="19.83203125" style="132" customWidth="1"/>
    <col min="6" max="6" width="1.5" customWidth="1"/>
    <col min="7" max="11" width="19.83203125" style="116" customWidth="1"/>
    <col min="12" max="12" width="3.5" style="116" customWidth="1"/>
    <col min="13" max="13" width="27.33203125" style="133" customWidth="1"/>
    <col min="14" max="16384" width="9.1640625" style="116"/>
  </cols>
  <sheetData>
    <row r="1" spans="2:13" x14ac:dyDescent="0.2">
      <c r="B1" s="116"/>
      <c r="D1" s="116"/>
      <c r="E1" s="116"/>
    </row>
    <row r="2" spans="2:13" x14ac:dyDescent="0.2">
      <c r="B2" s="195"/>
      <c r="C2" s="137" t="s">
        <v>147</v>
      </c>
      <c r="D2" s="124"/>
      <c r="E2" s="124"/>
      <c r="G2" s="126" t="s">
        <v>148</v>
      </c>
      <c r="H2" s="126"/>
      <c r="I2" s="126"/>
      <c r="J2" s="126"/>
      <c r="K2" s="126"/>
      <c r="M2" s="148" t="s">
        <v>149</v>
      </c>
    </row>
    <row r="3" spans="2:13" s="115" customFormat="1" ht="34.5" customHeight="1" x14ac:dyDescent="0.2">
      <c r="B3" s="127"/>
      <c r="C3" s="127" t="s">
        <v>150</v>
      </c>
      <c r="D3" s="159" t="s">
        <v>151</v>
      </c>
      <c r="E3" s="159" t="s">
        <v>152</v>
      </c>
      <c r="F3"/>
      <c r="G3" s="130">
        <v>2025</v>
      </c>
      <c r="H3" s="130">
        <v>2026</v>
      </c>
      <c r="I3" s="130">
        <v>2027</v>
      </c>
      <c r="J3" s="130">
        <v>2028</v>
      </c>
      <c r="K3" s="130">
        <v>2029</v>
      </c>
      <c r="M3" s="148"/>
    </row>
    <row r="4" spans="2:13" customFormat="1" ht="15.75" customHeight="1" x14ac:dyDescent="0.2">
      <c r="B4" s="190" t="s">
        <v>153</v>
      </c>
      <c r="C4" s="190"/>
      <c r="D4" s="191">
        <f>D5+D6</f>
        <v>0</v>
      </c>
      <c r="E4" s="212">
        <f t="shared" ref="E4:K4" si="0">E5+E6</f>
        <v>0</v>
      </c>
      <c r="F4" s="65"/>
      <c r="G4" s="212">
        <f t="shared" si="0"/>
        <v>0</v>
      </c>
      <c r="H4" s="212">
        <f t="shared" si="0"/>
        <v>0</v>
      </c>
      <c r="I4" s="212">
        <f t="shared" si="0"/>
        <v>0</v>
      </c>
      <c r="J4" s="212">
        <f t="shared" si="0"/>
        <v>0</v>
      </c>
      <c r="K4" s="212">
        <f t="shared" si="0"/>
        <v>0</v>
      </c>
    </row>
    <row r="5" spans="2:13" customFormat="1" ht="15.75" hidden="1" customHeight="1" outlineLevel="1" x14ac:dyDescent="0.2">
      <c r="C5" s="133" t="s">
        <v>154</v>
      </c>
      <c r="D5" s="157">
        <f>SUMIF($C$15:$C$54,$C5,D$15:D$54)</f>
        <v>0</v>
      </c>
      <c r="E5" s="160">
        <f t="shared" ref="E5:K5" si="1">SUMIF($C$15:$C$54,$C5,E$15:E$54)</f>
        <v>0</v>
      </c>
      <c r="G5" s="160">
        <f t="shared" si="1"/>
        <v>0</v>
      </c>
      <c r="H5" s="160">
        <f t="shared" si="1"/>
        <v>0</v>
      </c>
      <c r="I5" s="160">
        <f t="shared" si="1"/>
        <v>0</v>
      </c>
      <c r="J5" s="160">
        <f t="shared" si="1"/>
        <v>0</v>
      </c>
      <c r="K5" s="160">
        <f t="shared" si="1"/>
        <v>0</v>
      </c>
    </row>
    <row r="6" spans="2:13" customFormat="1" ht="15.75" hidden="1" customHeight="1" outlineLevel="1" x14ac:dyDescent="0.2">
      <c r="C6" t="s">
        <v>155</v>
      </c>
      <c r="D6" s="157">
        <f t="shared" ref="D6:K13" si="2">SUMIF($C$15:$C$54,$C6,D$15:D$54)</f>
        <v>0</v>
      </c>
      <c r="E6" s="160">
        <f>SUMIF($C$15:$C$54,$C6,E$15:E$54)</f>
        <v>0</v>
      </c>
      <c r="G6" s="160">
        <f t="shared" si="2"/>
        <v>0</v>
      </c>
      <c r="H6" s="160">
        <f t="shared" si="2"/>
        <v>0</v>
      </c>
      <c r="I6" s="160">
        <f t="shared" si="2"/>
        <v>0</v>
      </c>
      <c r="J6" s="160">
        <f t="shared" si="2"/>
        <v>0</v>
      </c>
      <c r="K6" s="160">
        <f t="shared" si="2"/>
        <v>0</v>
      </c>
    </row>
    <row r="7" spans="2:13" customFormat="1" ht="15.75" hidden="1" customHeight="1" outlineLevel="1" x14ac:dyDescent="0.2">
      <c r="B7" s="65" t="s">
        <v>156</v>
      </c>
    </row>
    <row r="8" spans="2:13" customFormat="1" ht="15.75" hidden="1" customHeight="1" outlineLevel="1" x14ac:dyDescent="0.2">
      <c r="C8" s="72" t="s">
        <v>157</v>
      </c>
      <c r="D8" s="157">
        <f t="shared" si="2"/>
        <v>0</v>
      </c>
      <c r="E8" s="160">
        <f t="shared" si="2"/>
        <v>0</v>
      </c>
      <c r="G8" s="160">
        <f t="shared" si="2"/>
        <v>0</v>
      </c>
      <c r="H8" s="160">
        <f t="shared" si="2"/>
        <v>0</v>
      </c>
      <c r="I8" s="160">
        <f t="shared" si="2"/>
        <v>0</v>
      </c>
      <c r="J8" s="160">
        <f>SUMIF($C$15:$C$54,$C8,J$15:J$54)</f>
        <v>0</v>
      </c>
      <c r="K8" s="160">
        <f t="shared" si="2"/>
        <v>0</v>
      </c>
    </row>
    <row r="9" spans="2:13" customFormat="1" ht="15.75" hidden="1" customHeight="1" outlineLevel="1" x14ac:dyDescent="0.2">
      <c r="C9" s="72" t="s">
        <v>158</v>
      </c>
      <c r="D9" s="157">
        <f t="shared" si="2"/>
        <v>0</v>
      </c>
      <c r="E9" s="160">
        <f t="shared" si="2"/>
        <v>0</v>
      </c>
      <c r="G9" s="160">
        <f>SUMIF($C$15:$C$54,$C9,G$15:G$54)</f>
        <v>0</v>
      </c>
      <c r="H9" s="160">
        <f t="shared" si="2"/>
        <v>0</v>
      </c>
      <c r="I9" s="160">
        <f t="shared" si="2"/>
        <v>0</v>
      </c>
      <c r="J9" s="160">
        <f t="shared" si="2"/>
        <v>0</v>
      </c>
      <c r="K9" s="160">
        <f t="shared" si="2"/>
        <v>0</v>
      </c>
    </row>
    <row r="10" spans="2:13" customFormat="1" ht="15.75" hidden="1" customHeight="1" outlineLevel="1" x14ac:dyDescent="0.2">
      <c r="C10" s="72" t="s">
        <v>159</v>
      </c>
      <c r="D10" s="157">
        <f t="shared" si="2"/>
        <v>0</v>
      </c>
      <c r="E10" s="160">
        <f t="shared" si="2"/>
        <v>0</v>
      </c>
      <c r="G10" s="160">
        <f>SUMIF($C$15:$C$54,$C10,G$15:G$54)</f>
        <v>0</v>
      </c>
      <c r="H10" s="160">
        <f t="shared" si="2"/>
        <v>0</v>
      </c>
      <c r="I10" s="160">
        <f t="shared" si="2"/>
        <v>0</v>
      </c>
      <c r="J10" s="160">
        <f t="shared" si="2"/>
        <v>0</v>
      </c>
      <c r="K10" s="160">
        <f t="shared" si="2"/>
        <v>0</v>
      </c>
    </row>
    <row r="11" spans="2:13" customFormat="1" ht="15.75" hidden="1" customHeight="1" outlineLevel="1" x14ac:dyDescent="0.2">
      <c r="C11" s="72" t="s">
        <v>160</v>
      </c>
      <c r="D11" s="157">
        <f t="shared" si="2"/>
        <v>0</v>
      </c>
      <c r="E11" s="160">
        <f t="shared" si="2"/>
        <v>0</v>
      </c>
      <c r="G11" s="160">
        <f t="shared" si="2"/>
        <v>0</v>
      </c>
      <c r="H11" s="160">
        <f t="shared" si="2"/>
        <v>0</v>
      </c>
      <c r="I11" s="160">
        <f t="shared" si="2"/>
        <v>0</v>
      </c>
      <c r="J11" s="160">
        <f t="shared" si="2"/>
        <v>0</v>
      </c>
      <c r="K11" s="160">
        <f t="shared" si="2"/>
        <v>0</v>
      </c>
    </row>
    <row r="12" spans="2:13" customFormat="1" ht="15.75" hidden="1" customHeight="1" outlineLevel="1" x14ac:dyDescent="0.2">
      <c r="C12" s="72" t="s">
        <v>161</v>
      </c>
      <c r="D12" s="157">
        <f t="shared" si="2"/>
        <v>0</v>
      </c>
      <c r="E12" s="160">
        <f t="shared" si="2"/>
        <v>0</v>
      </c>
      <c r="G12" s="160">
        <f t="shared" si="2"/>
        <v>0</v>
      </c>
      <c r="H12" s="160">
        <f t="shared" si="2"/>
        <v>0</v>
      </c>
      <c r="I12" s="160">
        <f t="shared" si="2"/>
        <v>0</v>
      </c>
      <c r="J12" s="160">
        <f t="shared" si="2"/>
        <v>0</v>
      </c>
      <c r="K12" s="160">
        <f t="shared" si="2"/>
        <v>0</v>
      </c>
    </row>
    <row r="13" spans="2:13" customFormat="1" ht="15.75" hidden="1" customHeight="1" outlineLevel="1" x14ac:dyDescent="0.2">
      <c r="C13" s="72" t="s">
        <v>162</v>
      </c>
      <c r="D13" s="157">
        <f t="shared" si="2"/>
        <v>0</v>
      </c>
      <c r="E13" s="160">
        <f t="shared" si="2"/>
        <v>0</v>
      </c>
      <c r="G13" s="160">
        <f t="shared" si="2"/>
        <v>0</v>
      </c>
      <c r="H13" s="160">
        <f t="shared" si="2"/>
        <v>0</v>
      </c>
      <c r="I13" s="160">
        <f t="shared" si="2"/>
        <v>0</v>
      </c>
      <c r="J13" s="160">
        <f t="shared" si="2"/>
        <v>0</v>
      </c>
      <c r="K13" s="160">
        <f t="shared" si="2"/>
        <v>0</v>
      </c>
    </row>
    <row r="14" spans="2:13" customFormat="1" ht="16.25" hidden="1" customHeight="1" outlineLevel="1" x14ac:dyDescent="0.2">
      <c r="B14" s="124"/>
      <c r="C14" s="124"/>
      <c r="D14" s="124"/>
      <c r="E14" s="124"/>
      <c r="G14" s="124"/>
      <c r="H14" s="124"/>
      <c r="I14" s="124"/>
      <c r="J14" s="124"/>
      <c r="K14" s="124"/>
    </row>
    <row r="15" spans="2:13" collapsed="1" x14ac:dyDescent="0.2">
      <c r="B15" s="192" t="str">
        <f>'1. Legislation &amp; Policy'!B2</f>
        <v>1. Legislation, Policy and Coordination</v>
      </c>
      <c r="C15" s="192"/>
      <c r="D15" s="193">
        <f>'1. Legislation &amp; Policy'!H4</f>
        <v>0</v>
      </c>
      <c r="E15" s="194">
        <f>'1. Legislation &amp; Policy'!I4</f>
        <v>0</v>
      </c>
      <c r="G15" s="194">
        <f>'1. Legislation &amp; Policy'!K4</f>
        <v>0</v>
      </c>
      <c r="H15" s="194">
        <f>'1. Legislation &amp; Policy'!L4</f>
        <v>0</v>
      </c>
      <c r="I15" s="194">
        <f>'1. Legislation &amp; Policy'!M4</f>
        <v>0</v>
      </c>
      <c r="J15" s="194">
        <f>'1. Legislation &amp; Policy'!N4</f>
        <v>0</v>
      </c>
      <c r="K15" s="194">
        <f>'1. Legislation &amp; Policy'!O4</f>
        <v>0</v>
      </c>
    </row>
    <row r="16" spans="2:13" customFormat="1" ht="15.75" hidden="1" customHeight="1" outlineLevel="1" x14ac:dyDescent="0.2">
      <c r="C16" s="133" t="s">
        <v>154</v>
      </c>
      <c r="D16" s="157">
        <f>'1. Legislation &amp; Policy'!H5</f>
        <v>0</v>
      </c>
      <c r="E16" s="160">
        <f>'1. Legislation &amp; Policy'!I5</f>
        <v>0</v>
      </c>
      <c r="G16" s="160">
        <f>'1. Legislation &amp; Policy'!K5</f>
        <v>0</v>
      </c>
      <c r="H16" s="160">
        <f>'1. Legislation &amp; Policy'!L5</f>
        <v>0</v>
      </c>
      <c r="I16" s="160">
        <f>'1. Legislation &amp; Policy'!M5</f>
        <v>0</v>
      </c>
      <c r="J16" s="160">
        <f>'1. Legislation &amp; Policy'!N5</f>
        <v>0</v>
      </c>
      <c r="K16" s="160">
        <f>'1. Legislation &amp; Policy'!O5</f>
        <v>0</v>
      </c>
    </row>
    <row r="17" spans="2:11" customFormat="1" ht="15.75" hidden="1" customHeight="1" outlineLevel="1" x14ac:dyDescent="0.2">
      <c r="C17" t="s">
        <v>155</v>
      </c>
      <c r="D17" s="157">
        <f>'1. Legislation &amp; Policy'!H6</f>
        <v>0</v>
      </c>
      <c r="E17" s="160">
        <f>'1. Legislation &amp; Policy'!I6</f>
        <v>0</v>
      </c>
      <c r="G17" s="160">
        <f>'1. Legislation &amp; Policy'!K6</f>
        <v>0</v>
      </c>
      <c r="H17" s="160">
        <f>'1. Legislation &amp; Policy'!L6</f>
        <v>0</v>
      </c>
      <c r="I17" s="160">
        <f>'1. Legislation &amp; Policy'!M6</f>
        <v>0</v>
      </c>
      <c r="J17" s="160">
        <f>'1. Legislation &amp; Policy'!N6</f>
        <v>0</v>
      </c>
      <c r="K17" s="160">
        <f>'1. Legislation &amp; Policy'!O6</f>
        <v>0</v>
      </c>
    </row>
    <row r="18" spans="2:11" customFormat="1" ht="15.75" hidden="1" customHeight="1" outlineLevel="1" x14ac:dyDescent="0.2">
      <c r="B18" s="65" t="s">
        <v>156</v>
      </c>
    </row>
    <row r="19" spans="2:11" customFormat="1" ht="15.75" hidden="1" customHeight="1" outlineLevel="1" x14ac:dyDescent="0.2">
      <c r="C19" s="72" t="s">
        <v>157</v>
      </c>
      <c r="D19" s="157">
        <f>'1. Legislation &amp; Policy'!H8</f>
        <v>0</v>
      </c>
      <c r="E19" s="160">
        <f>'1. Legislation &amp; Policy'!I8</f>
        <v>0</v>
      </c>
      <c r="G19" s="160">
        <f>'1. Legislation &amp; Policy'!K8</f>
        <v>0</v>
      </c>
      <c r="H19" s="160">
        <f>'1. Legislation &amp; Policy'!L8</f>
        <v>0</v>
      </c>
      <c r="I19" s="160">
        <f>'1. Legislation &amp; Policy'!M8</f>
        <v>0</v>
      </c>
      <c r="J19" s="160">
        <f>'1. Legislation &amp; Policy'!N8</f>
        <v>0</v>
      </c>
      <c r="K19" s="160">
        <f>'1. Legislation &amp; Policy'!O8</f>
        <v>0</v>
      </c>
    </row>
    <row r="20" spans="2:11" customFormat="1" ht="15.75" hidden="1" customHeight="1" outlineLevel="1" x14ac:dyDescent="0.2">
      <c r="C20" s="72" t="s">
        <v>158</v>
      </c>
      <c r="D20" s="157">
        <f>'1. Legislation &amp; Policy'!H9</f>
        <v>0</v>
      </c>
      <c r="E20" s="160">
        <f>'1. Legislation &amp; Policy'!I9</f>
        <v>0</v>
      </c>
      <c r="G20" s="160">
        <f>'1. Legislation &amp; Policy'!K9</f>
        <v>0</v>
      </c>
      <c r="H20" s="160">
        <f>'1. Legislation &amp; Policy'!L9</f>
        <v>0</v>
      </c>
      <c r="I20" s="160">
        <f>'1. Legislation &amp; Policy'!M9</f>
        <v>0</v>
      </c>
      <c r="J20" s="160">
        <f>'1. Legislation &amp; Policy'!N9</f>
        <v>0</v>
      </c>
      <c r="K20" s="160">
        <f>'1. Legislation &amp; Policy'!O9</f>
        <v>0</v>
      </c>
    </row>
    <row r="21" spans="2:11" customFormat="1" ht="15.75" hidden="1" customHeight="1" outlineLevel="1" x14ac:dyDescent="0.2">
      <c r="C21" s="72" t="s">
        <v>159</v>
      </c>
      <c r="D21" s="157">
        <f>'1. Legislation &amp; Policy'!H10</f>
        <v>0</v>
      </c>
      <c r="E21" s="160">
        <f>'1. Legislation &amp; Policy'!I10</f>
        <v>0</v>
      </c>
      <c r="G21" s="160">
        <f>'1. Legislation &amp; Policy'!K10</f>
        <v>0</v>
      </c>
      <c r="H21" s="160">
        <f>'1. Legislation &amp; Policy'!L10</f>
        <v>0</v>
      </c>
      <c r="I21" s="160">
        <f>'1. Legislation &amp; Policy'!M10</f>
        <v>0</v>
      </c>
      <c r="J21" s="160">
        <f>'1. Legislation &amp; Policy'!N10</f>
        <v>0</v>
      </c>
      <c r="K21" s="160">
        <f>'1. Legislation &amp; Policy'!O10</f>
        <v>0</v>
      </c>
    </row>
    <row r="22" spans="2:11" customFormat="1" ht="15.75" hidden="1" customHeight="1" outlineLevel="1" x14ac:dyDescent="0.2">
      <c r="C22" s="72" t="s">
        <v>161</v>
      </c>
      <c r="D22" s="157">
        <f>'1. Legislation &amp; Policy'!H11</f>
        <v>0</v>
      </c>
      <c r="E22" s="160">
        <f>'1. Legislation &amp; Policy'!I11</f>
        <v>0</v>
      </c>
      <c r="G22" s="160">
        <f>'1. Legislation &amp; Policy'!K11</f>
        <v>0</v>
      </c>
      <c r="H22" s="160">
        <f>'1. Legislation &amp; Policy'!L11</f>
        <v>0</v>
      </c>
      <c r="I22" s="160">
        <f>'1. Legislation &amp; Policy'!M11</f>
        <v>0</v>
      </c>
      <c r="J22" s="160">
        <f>'1. Legislation &amp; Policy'!N11</f>
        <v>0</v>
      </c>
      <c r="K22" s="160">
        <f>'1. Legislation &amp; Policy'!O11</f>
        <v>0</v>
      </c>
    </row>
    <row r="23" spans="2:11" customFormat="1" ht="15.75" hidden="1" customHeight="1" outlineLevel="1" x14ac:dyDescent="0.2">
      <c r="C23" s="72" t="s">
        <v>160</v>
      </c>
      <c r="D23" s="157">
        <f>'1. Legislation &amp; Policy'!H12</f>
        <v>0</v>
      </c>
      <c r="E23" s="160">
        <f>'1. Legislation &amp; Policy'!I12</f>
        <v>0</v>
      </c>
      <c r="G23" s="160">
        <f>'1. Legislation &amp; Policy'!K12</f>
        <v>0</v>
      </c>
      <c r="H23" s="160">
        <f>'1. Legislation &amp; Policy'!L12</f>
        <v>0</v>
      </c>
      <c r="I23" s="160">
        <f>'1. Legislation &amp; Policy'!M12</f>
        <v>0</v>
      </c>
      <c r="J23" s="160">
        <f>'1. Legislation &amp; Policy'!N12</f>
        <v>0</v>
      </c>
      <c r="K23" s="160">
        <f>'1. Legislation &amp; Policy'!O12</f>
        <v>0</v>
      </c>
    </row>
    <row r="24" spans="2:11" customFormat="1" ht="15.75" hidden="1" customHeight="1" outlineLevel="1" x14ac:dyDescent="0.2">
      <c r="C24" s="72" t="s">
        <v>162</v>
      </c>
      <c r="D24" s="157">
        <f>'1. Legislation &amp; Policy'!H13</f>
        <v>0</v>
      </c>
      <c r="E24" s="160">
        <f>'1. Legislation &amp; Policy'!I13</f>
        <v>0</v>
      </c>
      <c r="G24" s="160">
        <f>'1. Legislation &amp; Policy'!K13</f>
        <v>0</v>
      </c>
      <c r="H24" s="160">
        <f>'1. Legislation &amp; Policy'!L13</f>
        <v>0</v>
      </c>
      <c r="I24" s="160">
        <f>'1. Legislation &amp; Policy'!M13</f>
        <v>0</v>
      </c>
      <c r="J24" s="160">
        <f>'1. Legislation &amp; Policy'!N13</f>
        <v>0</v>
      </c>
      <c r="K24" s="160">
        <f>'1. Legislation &amp; Policy'!O13</f>
        <v>0</v>
      </c>
    </row>
    <row r="25" spans="2:11" collapsed="1" x14ac:dyDescent="0.2">
      <c r="B25" s="192" t="str">
        <f>'2. Social Service Workforce'!B2</f>
        <v>2. Social Service Workforce</v>
      </c>
      <c r="C25" s="192"/>
      <c r="D25" s="193">
        <f>'2. Social Service Workforce'!H4</f>
        <v>0</v>
      </c>
      <c r="E25" s="196">
        <f>'2. Social Service Workforce'!I4</f>
        <v>0</v>
      </c>
      <c r="G25" s="196">
        <f>'2. Social Service Workforce'!K4</f>
        <v>0</v>
      </c>
      <c r="H25" s="196">
        <f>'2. Social Service Workforce'!L4</f>
        <v>0</v>
      </c>
      <c r="I25" s="196">
        <f>'2. Social Service Workforce'!M4</f>
        <v>0</v>
      </c>
      <c r="J25" s="196">
        <f>'2. Social Service Workforce'!N4</f>
        <v>0</v>
      </c>
      <c r="K25" s="196">
        <f>'2. Social Service Workforce'!O4</f>
        <v>0</v>
      </c>
    </row>
    <row r="26" spans="2:11" customFormat="1" ht="15.75" hidden="1" customHeight="1" outlineLevel="1" x14ac:dyDescent="0.2">
      <c r="C26" s="133" t="s">
        <v>154</v>
      </c>
      <c r="D26" s="157">
        <f>'2. Social Service Workforce'!H5</f>
        <v>0</v>
      </c>
      <c r="E26" s="160">
        <f>'2. Social Service Workforce'!I5</f>
        <v>0</v>
      </c>
      <c r="G26" s="160">
        <f>'2. Social Service Workforce'!K5</f>
        <v>0</v>
      </c>
      <c r="H26" s="160">
        <f>'2. Social Service Workforce'!L5</f>
        <v>0</v>
      </c>
      <c r="I26" s="160">
        <f>'2. Social Service Workforce'!M5</f>
        <v>0</v>
      </c>
      <c r="J26" s="160">
        <f>'2. Social Service Workforce'!N5</f>
        <v>0</v>
      </c>
      <c r="K26" s="160">
        <f>'2. Social Service Workforce'!O5</f>
        <v>0</v>
      </c>
    </row>
    <row r="27" spans="2:11" customFormat="1" ht="15.75" hidden="1" customHeight="1" outlineLevel="1" x14ac:dyDescent="0.2">
      <c r="C27" t="s">
        <v>155</v>
      </c>
      <c r="D27" s="157">
        <f>'2. Social Service Workforce'!H6</f>
        <v>0</v>
      </c>
      <c r="E27" s="160">
        <f>'2. Social Service Workforce'!I6</f>
        <v>0</v>
      </c>
      <c r="G27" s="160">
        <f>'2. Social Service Workforce'!K6</f>
        <v>0</v>
      </c>
      <c r="H27" s="160">
        <f>'2. Social Service Workforce'!L6</f>
        <v>0</v>
      </c>
      <c r="I27" s="160">
        <f>'2. Social Service Workforce'!M6</f>
        <v>0</v>
      </c>
      <c r="J27" s="160">
        <f>'2. Social Service Workforce'!N6</f>
        <v>0</v>
      </c>
      <c r="K27" s="160">
        <f>'2. Social Service Workforce'!O6</f>
        <v>0</v>
      </c>
    </row>
    <row r="28" spans="2:11" customFormat="1" ht="15.75" hidden="1" customHeight="1" outlineLevel="1" x14ac:dyDescent="0.2">
      <c r="B28" s="65" t="s">
        <v>156</v>
      </c>
    </row>
    <row r="29" spans="2:11" customFormat="1" ht="15.75" hidden="1" customHeight="1" outlineLevel="1" x14ac:dyDescent="0.2">
      <c r="C29" s="72" t="s">
        <v>157</v>
      </c>
      <c r="D29" s="157">
        <f>'2. Social Service Workforce'!H8</f>
        <v>0</v>
      </c>
      <c r="E29" s="160">
        <f>'2. Social Service Workforce'!I8</f>
        <v>0</v>
      </c>
      <c r="G29" s="160">
        <f>'2. Social Service Workforce'!K8</f>
        <v>0</v>
      </c>
      <c r="H29" s="160">
        <f>'2. Social Service Workforce'!L8</f>
        <v>0</v>
      </c>
      <c r="I29" s="160">
        <f>'2. Social Service Workforce'!M8</f>
        <v>0</v>
      </c>
      <c r="J29" s="160">
        <f>'2. Social Service Workforce'!N8</f>
        <v>0</v>
      </c>
      <c r="K29" s="160">
        <f>'2. Social Service Workforce'!O8</f>
        <v>0</v>
      </c>
    </row>
    <row r="30" spans="2:11" customFormat="1" ht="15.75" hidden="1" customHeight="1" outlineLevel="1" x14ac:dyDescent="0.2">
      <c r="C30" s="72" t="s">
        <v>158</v>
      </c>
      <c r="D30" s="157">
        <f>'2. Social Service Workforce'!H9</f>
        <v>0</v>
      </c>
      <c r="E30" s="160">
        <f>'2. Social Service Workforce'!I9</f>
        <v>0</v>
      </c>
      <c r="G30" s="160">
        <f>'2. Social Service Workforce'!K9</f>
        <v>0</v>
      </c>
      <c r="H30" s="160">
        <f>'2. Social Service Workforce'!L9</f>
        <v>0</v>
      </c>
      <c r="I30" s="160">
        <f>'2. Social Service Workforce'!M9</f>
        <v>0</v>
      </c>
      <c r="J30" s="160">
        <f>'2. Social Service Workforce'!N9</f>
        <v>0</v>
      </c>
      <c r="K30" s="160">
        <f>'2. Social Service Workforce'!O9</f>
        <v>0</v>
      </c>
    </row>
    <row r="31" spans="2:11" customFormat="1" ht="15.75" hidden="1" customHeight="1" outlineLevel="1" x14ac:dyDescent="0.2">
      <c r="C31" s="72" t="s">
        <v>159</v>
      </c>
      <c r="D31" s="157">
        <f>'2. Social Service Workforce'!H10</f>
        <v>0</v>
      </c>
      <c r="E31" s="160">
        <f>'2. Social Service Workforce'!I10</f>
        <v>0</v>
      </c>
      <c r="G31" s="160">
        <f>'2. Social Service Workforce'!K10</f>
        <v>0</v>
      </c>
      <c r="H31" s="160">
        <f>'2. Social Service Workforce'!L10</f>
        <v>0</v>
      </c>
      <c r="I31" s="160">
        <f>'2. Social Service Workforce'!M10</f>
        <v>0</v>
      </c>
      <c r="J31" s="160">
        <f>'2. Social Service Workforce'!N10</f>
        <v>0</v>
      </c>
      <c r="K31" s="160">
        <f>'2. Social Service Workforce'!O10</f>
        <v>0</v>
      </c>
    </row>
    <row r="32" spans="2:11" customFormat="1" ht="15.75" hidden="1" customHeight="1" outlineLevel="1" x14ac:dyDescent="0.2">
      <c r="C32" s="72" t="s">
        <v>161</v>
      </c>
      <c r="D32" s="157">
        <f>'2. Social Service Workforce'!H11</f>
        <v>0</v>
      </c>
      <c r="E32" s="160">
        <f>'2. Social Service Workforce'!I11</f>
        <v>0</v>
      </c>
      <c r="G32" s="160">
        <f>'2. Social Service Workforce'!K11</f>
        <v>0</v>
      </c>
      <c r="H32" s="160">
        <f>'2. Social Service Workforce'!L11</f>
        <v>0</v>
      </c>
      <c r="I32" s="160">
        <f>'2. Social Service Workforce'!M11</f>
        <v>0</v>
      </c>
      <c r="J32" s="160">
        <f>'2. Social Service Workforce'!N11</f>
        <v>0</v>
      </c>
      <c r="K32" s="160">
        <f>'2. Social Service Workforce'!O11</f>
        <v>0</v>
      </c>
    </row>
    <row r="33" spans="2:11" customFormat="1" ht="15.75" hidden="1" customHeight="1" outlineLevel="1" x14ac:dyDescent="0.2">
      <c r="C33" s="72" t="s">
        <v>160</v>
      </c>
      <c r="D33" s="157">
        <f>'2. Social Service Workforce'!H12</f>
        <v>0</v>
      </c>
      <c r="E33" s="160">
        <f>'2. Social Service Workforce'!I12</f>
        <v>0</v>
      </c>
      <c r="G33" s="160">
        <f>'2. Social Service Workforce'!K12</f>
        <v>0</v>
      </c>
      <c r="H33" s="160">
        <f>'2. Social Service Workforce'!L12</f>
        <v>0</v>
      </c>
      <c r="I33" s="160">
        <f>'2. Social Service Workforce'!M12</f>
        <v>0</v>
      </c>
      <c r="J33" s="160">
        <f>'2. Social Service Workforce'!N12</f>
        <v>0</v>
      </c>
      <c r="K33" s="160">
        <f>'2. Social Service Workforce'!O12</f>
        <v>0</v>
      </c>
    </row>
    <row r="34" spans="2:11" customFormat="1" ht="15.75" hidden="1" customHeight="1" outlineLevel="1" x14ac:dyDescent="0.2">
      <c r="C34" s="72" t="s">
        <v>162</v>
      </c>
      <c r="D34" s="157">
        <f>'2. Social Service Workforce'!H13</f>
        <v>0</v>
      </c>
      <c r="E34" s="160">
        <f>'2. Social Service Workforce'!I13</f>
        <v>0</v>
      </c>
      <c r="G34" s="160">
        <f>'2. Social Service Workforce'!K13</f>
        <v>0</v>
      </c>
      <c r="H34" s="160">
        <f>'2. Social Service Workforce'!L13</f>
        <v>0</v>
      </c>
      <c r="I34" s="160">
        <f>'2. Social Service Workforce'!M13</f>
        <v>0</v>
      </c>
      <c r="J34" s="160">
        <f>'2. Social Service Workforce'!N13</f>
        <v>0</v>
      </c>
      <c r="K34" s="160">
        <f>'2. Social Service Workforce'!O13</f>
        <v>0</v>
      </c>
    </row>
    <row r="35" spans="2:11" collapsed="1" x14ac:dyDescent="0.2">
      <c r="B35" s="192" t="str">
        <f>'3. Social Norms and Practices'!B2</f>
        <v>3. Social Norms and Practices</v>
      </c>
      <c r="C35" s="192"/>
      <c r="D35" s="193">
        <f>'3. Social Norms and Practices'!H4</f>
        <v>0</v>
      </c>
      <c r="E35" s="196">
        <f>'3. Social Norms and Practices'!I4</f>
        <v>0</v>
      </c>
      <c r="G35" s="196">
        <f>'3. Social Norms and Practices'!K4</f>
        <v>0</v>
      </c>
      <c r="H35" s="196">
        <f>'3. Social Norms and Practices'!L4</f>
        <v>0</v>
      </c>
      <c r="I35" s="196">
        <f>'3. Social Norms and Practices'!M4</f>
        <v>0</v>
      </c>
      <c r="J35" s="196">
        <f>'3. Social Norms and Practices'!N4</f>
        <v>0</v>
      </c>
      <c r="K35" s="196">
        <f>'3. Social Norms and Practices'!O4</f>
        <v>0</v>
      </c>
    </row>
    <row r="36" spans="2:11" customFormat="1" ht="15.75" hidden="1" customHeight="1" outlineLevel="1" x14ac:dyDescent="0.2">
      <c r="C36" s="133" t="s">
        <v>154</v>
      </c>
      <c r="D36" s="157">
        <f>'3. Social Norms and Practices'!H5</f>
        <v>0</v>
      </c>
      <c r="E36" s="160">
        <f>'3. Social Norms and Practices'!I5</f>
        <v>0</v>
      </c>
      <c r="G36" s="160">
        <f>'3. Social Norms and Practices'!K5</f>
        <v>0</v>
      </c>
      <c r="H36" s="160">
        <f>'3. Social Norms and Practices'!L5</f>
        <v>0</v>
      </c>
      <c r="I36" s="160">
        <f>'3. Social Norms and Practices'!M5</f>
        <v>0</v>
      </c>
      <c r="J36" s="160">
        <f>'3. Social Norms and Practices'!N5</f>
        <v>0</v>
      </c>
      <c r="K36" s="160">
        <f>'3. Social Norms and Practices'!O5</f>
        <v>0</v>
      </c>
    </row>
    <row r="37" spans="2:11" customFormat="1" ht="15.75" hidden="1" customHeight="1" outlineLevel="1" x14ac:dyDescent="0.2">
      <c r="C37" t="s">
        <v>155</v>
      </c>
      <c r="D37" s="157">
        <f>'3. Social Norms and Practices'!H6</f>
        <v>0</v>
      </c>
      <c r="E37" s="160">
        <f>'3. Social Norms and Practices'!I6</f>
        <v>0</v>
      </c>
      <c r="G37" s="160">
        <f>'3. Social Norms and Practices'!K6</f>
        <v>0</v>
      </c>
      <c r="H37" s="160">
        <f>'3. Social Norms and Practices'!L6</f>
        <v>0</v>
      </c>
      <c r="I37" s="160">
        <f>'3. Social Norms and Practices'!M6</f>
        <v>0</v>
      </c>
      <c r="J37" s="160">
        <f>'3. Social Norms and Practices'!N6</f>
        <v>0</v>
      </c>
      <c r="K37" s="160">
        <f>'3. Social Norms and Practices'!O6</f>
        <v>0</v>
      </c>
    </row>
    <row r="38" spans="2:11" customFormat="1" ht="15.75" hidden="1" customHeight="1" outlineLevel="1" x14ac:dyDescent="0.2">
      <c r="B38" s="65" t="s">
        <v>156</v>
      </c>
    </row>
    <row r="39" spans="2:11" customFormat="1" ht="15.75" hidden="1" customHeight="1" outlineLevel="1" x14ac:dyDescent="0.2">
      <c r="C39" s="72" t="s">
        <v>157</v>
      </c>
      <c r="D39" s="157">
        <f>'3. Social Norms and Practices'!H8</f>
        <v>0</v>
      </c>
      <c r="E39" s="160">
        <f>'3. Social Norms and Practices'!I8</f>
        <v>0</v>
      </c>
      <c r="G39" s="160">
        <f>'3. Social Norms and Practices'!K8</f>
        <v>0</v>
      </c>
      <c r="H39" s="160">
        <f>'3. Social Norms and Practices'!L8</f>
        <v>0</v>
      </c>
      <c r="I39" s="160">
        <f>'3. Social Norms and Practices'!M8</f>
        <v>0</v>
      </c>
      <c r="J39" s="160">
        <f>'3. Social Norms and Practices'!N8</f>
        <v>0</v>
      </c>
      <c r="K39" s="160">
        <f>'3. Social Norms and Practices'!O8</f>
        <v>0</v>
      </c>
    </row>
    <row r="40" spans="2:11" customFormat="1" ht="15.75" hidden="1" customHeight="1" outlineLevel="1" x14ac:dyDescent="0.2">
      <c r="C40" s="72" t="s">
        <v>158</v>
      </c>
      <c r="D40" s="157">
        <f>'3. Social Norms and Practices'!H9</f>
        <v>0</v>
      </c>
      <c r="E40" s="160">
        <f>'3. Social Norms and Practices'!I9</f>
        <v>0</v>
      </c>
      <c r="G40" s="160">
        <f>'3. Social Norms and Practices'!K9</f>
        <v>0</v>
      </c>
      <c r="H40" s="160">
        <f>'3. Social Norms and Practices'!L9</f>
        <v>0</v>
      </c>
      <c r="I40" s="160">
        <f>'3. Social Norms and Practices'!M9</f>
        <v>0</v>
      </c>
      <c r="J40" s="160">
        <f>'3. Social Norms and Practices'!N9</f>
        <v>0</v>
      </c>
      <c r="K40" s="160">
        <f>'3. Social Norms and Practices'!O9</f>
        <v>0</v>
      </c>
    </row>
    <row r="41" spans="2:11" customFormat="1" ht="15.75" hidden="1" customHeight="1" outlineLevel="1" x14ac:dyDescent="0.2">
      <c r="C41" s="72" t="s">
        <v>159</v>
      </c>
      <c r="D41" s="157">
        <f>'3. Social Norms and Practices'!H10</f>
        <v>0</v>
      </c>
      <c r="E41" s="160">
        <f>'3. Social Norms and Practices'!I10</f>
        <v>0</v>
      </c>
      <c r="G41" s="160">
        <f>'3. Social Norms and Practices'!K10</f>
        <v>0</v>
      </c>
      <c r="H41" s="160">
        <f>'3. Social Norms and Practices'!L10</f>
        <v>0</v>
      </c>
      <c r="I41" s="160">
        <f>'3. Social Norms and Practices'!M10</f>
        <v>0</v>
      </c>
      <c r="J41" s="160">
        <f>'3. Social Norms and Practices'!N10</f>
        <v>0</v>
      </c>
      <c r="K41" s="160">
        <f>'3. Social Norms and Practices'!O10</f>
        <v>0</v>
      </c>
    </row>
    <row r="42" spans="2:11" customFormat="1" ht="15.75" hidden="1" customHeight="1" outlineLevel="1" x14ac:dyDescent="0.2">
      <c r="C42" s="72" t="s">
        <v>161</v>
      </c>
      <c r="D42" s="157">
        <f>'3. Social Norms and Practices'!H11</f>
        <v>0</v>
      </c>
      <c r="E42" s="160">
        <f>'3. Social Norms and Practices'!I11</f>
        <v>0</v>
      </c>
      <c r="G42" s="160">
        <f>'3. Social Norms and Practices'!K11</f>
        <v>0</v>
      </c>
      <c r="H42" s="160">
        <f>'3. Social Norms and Practices'!L11</f>
        <v>0</v>
      </c>
      <c r="I42" s="160">
        <f>'3. Social Norms and Practices'!M11</f>
        <v>0</v>
      </c>
      <c r="J42" s="160">
        <f>'3. Social Norms and Practices'!N11</f>
        <v>0</v>
      </c>
      <c r="K42" s="160">
        <f>'3. Social Norms and Practices'!O11</f>
        <v>0</v>
      </c>
    </row>
    <row r="43" spans="2:11" customFormat="1" ht="15.75" hidden="1" customHeight="1" outlineLevel="1" x14ac:dyDescent="0.2">
      <c r="C43" s="72" t="s">
        <v>160</v>
      </c>
      <c r="D43" s="157">
        <f>'3. Social Norms and Practices'!H12</f>
        <v>0</v>
      </c>
      <c r="E43" s="160">
        <f>'3. Social Norms and Practices'!I12</f>
        <v>0</v>
      </c>
      <c r="G43" s="160">
        <f>'3. Social Norms and Practices'!K12</f>
        <v>0</v>
      </c>
      <c r="H43" s="160">
        <f>'3. Social Norms and Practices'!L12</f>
        <v>0</v>
      </c>
      <c r="I43" s="160">
        <f>'3. Social Norms and Practices'!M12</f>
        <v>0</v>
      </c>
      <c r="J43" s="160">
        <f>'3. Social Norms and Practices'!N12</f>
        <v>0</v>
      </c>
      <c r="K43" s="160">
        <f>'3. Social Norms and Practices'!O12</f>
        <v>0</v>
      </c>
    </row>
    <row r="44" spans="2:11" customFormat="1" ht="15.75" hidden="1" customHeight="1" outlineLevel="1" x14ac:dyDescent="0.2">
      <c r="C44" s="72" t="s">
        <v>162</v>
      </c>
      <c r="D44" s="157">
        <f>'3. Social Norms and Practices'!H13</f>
        <v>0</v>
      </c>
      <c r="E44" s="160">
        <f>'3. Social Norms and Practices'!I13</f>
        <v>0</v>
      </c>
      <c r="G44" s="160">
        <f>'3. Social Norms and Practices'!K13</f>
        <v>0</v>
      </c>
      <c r="H44" s="160">
        <f>'3. Social Norms and Practices'!L13</f>
        <v>0</v>
      </c>
      <c r="I44" s="160">
        <f>'3. Social Norms and Practices'!M13</f>
        <v>0</v>
      </c>
      <c r="J44" s="160">
        <f>'3. Social Norms and Practices'!N13</f>
        <v>0</v>
      </c>
      <c r="K44" s="160">
        <f>'3. Social Norms and Practices'!O13</f>
        <v>0</v>
      </c>
    </row>
    <row r="45" spans="2:11" collapsed="1" x14ac:dyDescent="0.2">
      <c r="B45" s="192" t="str">
        <f>'4. Monitoring and Evaluation'!B2</f>
        <v>4. Monitoring, Evaluation and Evidence Use</v>
      </c>
      <c r="C45" s="192"/>
      <c r="D45" s="193">
        <f>'4. Monitoring and Evaluation'!H4</f>
        <v>0</v>
      </c>
      <c r="E45" s="196">
        <f>'4. Monitoring and Evaluation'!I4</f>
        <v>0</v>
      </c>
      <c r="G45" s="196">
        <f>'4. Monitoring and Evaluation'!K4</f>
        <v>0</v>
      </c>
      <c r="H45" s="196">
        <f>'4. Monitoring and Evaluation'!L4</f>
        <v>0</v>
      </c>
      <c r="I45" s="196">
        <f>'4. Monitoring and Evaluation'!M4</f>
        <v>0</v>
      </c>
      <c r="J45" s="196">
        <f>'4. Monitoring and Evaluation'!N4</f>
        <v>0</v>
      </c>
      <c r="K45" s="196">
        <f>'4. Monitoring and Evaluation'!O4</f>
        <v>0</v>
      </c>
    </row>
    <row r="46" spans="2:11" customFormat="1" ht="15.75" hidden="1" customHeight="1" outlineLevel="1" x14ac:dyDescent="0.2">
      <c r="C46" s="133" t="s">
        <v>154</v>
      </c>
      <c r="D46" s="157">
        <f>'4. Monitoring and Evaluation'!H5</f>
        <v>0</v>
      </c>
      <c r="E46" s="160">
        <f>'4. Monitoring and Evaluation'!I5</f>
        <v>0</v>
      </c>
      <c r="G46" s="160">
        <f>'4. Monitoring and Evaluation'!K5</f>
        <v>0</v>
      </c>
      <c r="H46" s="160">
        <f>'4. Monitoring and Evaluation'!L5</f>
        <v>0</v>
      </c>
      <c r="I46" s="160">
        <f>'4. Monitoring and Evaluation'!M5</f>
        <v>0</v>
      </c>
      <c r="J46" s="160">
        <f>'4. Monitoring and Evaluation'!N5</f>
        <v>0</v>
      </c>
      <c r="K46" s="160">
        <f>'4. Monitoring and Evaluation'!O5</f>
        <v>0</v>
      </c>
    </row>
    <row r="47" spans="2:11" customFormat="1" ht="15.75" hidden="1" customHeight="1" outlineLevel="1" x14ac:dyDescent="0.2">
      <c r="C47" t="s">
        <v>155</v>
      </c>
      <c r="D47" s="157">
        <f>'4. Monitoring and Evaluation'!H6</f>
        <v>0</v>
      </c>
      <c r="E47" s="160">
        <f>'4. Monitoring and Evaluation'!I6</f>
        <v>0</v>
      </c>
      <c r="G47" s="160">
        <f>'4. Monitoring and Evaluation'!K6</f>
        <v>0</v>
      </c>
      <c r="H47" s="160">
        <f>'4. Monitoring and Evaluation'!L6</f>
        <v>0</v>
      </c>
      <c r="I47" s="160">
        <f>'4. Monitoring and Evaluation'!M6</f>
        <v>0</v>
      </c>
      <c r="J47" s="160">
        <f>'4. Monitoring and Evaluation'!N6</f>
        <v>0</v>
      </c>
      <c r="K47" s="160">
        <f>'4. Monitoring and Evaluation'!O6</f>
        <v>0</v>
      </c>
    </row>
    <row r="48" spans="2:11" customFormat="1" ht="15.75" hidden="1" customHeight="1" outlineLevel="1" x14ac:dyDescent="0.2">
      <c r="B48" s="65" t="s">
        <v>156</v>
      </c>
    </row>
    <row r="49" spans="3:11" customFormat="1" ht="15.75" hidden="1" customHeight="1" outlineLevel="1" x14ac:dyDescent="0.2">
      <c r="C49" s="72" t="s">
        <v>157</v>
      </c>
      <c r="D49" s="157">
        <f>'4. Monitoring and Evaluation'!H8</f>
        <v>0</v>
      </c>
      <c r="E49" s="160">
        <f>'4. Monitoring and Evaluation'!I8</f>
        <v>0</v>
      </c>
      <c r="G49" s="160">
        <f>'4. Monitoring and Evaluation'!K8</f>
        <v>0</v>
      </c>
      <c r="H49" s="160">
        <f>'4. Monitoring and Evaluation'!L8</f>
        <v>0</v>
      </c>
      <c r="I49" s="160">
        <f>'4. Monitoring and Evaluation'!M8</f>
        <v>0</v>
      </c>
      <c r="J49" s="160">
        <f>'4. Monitoring and Evaluation'!N8</f>
        <v>0</v>
      </c>
      <c r="K49" s="160">
        <f>'4. Monitoring and Evaluation'!O8</f>
        <v>0</v>
      </c>
    </row>
    <row r="50" spans="3:11" customFormat="1" ht="15.75" hidden="1" customHeight="1" outlineLevel="1" x14ac:dyDescent="0.2">
      <c r="C50" s="72" t="s">
        <v>158</v>
      </c>
      <c r="D50" s="157">
        <f>'4. Monitoring and Evaluation'!H9</f>
        <v>0</v>
      </c>
      <c r="E50" s="160">
        <f>'4. Monitoring and Evaluation'!I9</f>
        <v>0</v>
      </c>
      <c r="G50" s="160">
        <f>'4. Monitoring and Evaluation'!K9</f>
        <v>0</v>
      </c>
      <c r="H50" s="160">
        <f>'4. Monitoring and Evaluation'!L9</f>
        <v>0</v>
      </c>
      <c r="I50" s="160">
        <f>'4. Monitoring and Evaluation'!M9</f>
        <v>0</v>
      </c>
      <c r="J50" s="160">
        <f>'4. Monitoring and Evaluation'!N9</f>
        <v>0</v>
      </c>
      <c r="K50" s="160">
        <f>'4. Monitoring and Evaluation'!O9</f>
        <v>0</v>
      </c>
    </row>
    <row r="51" spans="3:11" customFormat="1" ht="15.75" hidden="1" customHeight="1" outlineLevel="1" x14ac:dyDescent="0.2">
      <c r="C51" s="72" t="s">
        <v>159</v>
      </c>
      <c r="D51" s="157">
        <f>'4. Monitoring and Evaluation'!H10</f>
        <v>0</v>
      </c>
      <c r="E51" s="160">
        <f>'4. Monitoring and Evaluation'!I10</f>
        <v>0</v>
      </c>
      <c r="G51" s="160">
        <f>'4. Monitoring and Evaluation'!K10</f>
        <v>0</v>
      </c>
      <c r="H51" s="160">
        <f>'4. Monitoring and Evaluation'!L10</f>
        <v>0</v>
      </c>
      <c r="I51" s="160">
        <f>'4. Monitoring and Evaluation'!M10</f>
        <v>0</v>
      </c>
      <c r="J51" s="160">
        <f>'4. Monitoring and Evaluation'!N10</f>
        <v>0</v>
      </c>
      <c r="K51" s="160">
        <f>'4. Monitoring and Evaluation'!O10</f>
        <v>0</v>
      </c>
    </row>
    <row r="52" spans="3:11" customFormat="1" ht="15.75" hidden="1" customHeight="1" outlineLevel="1" x14ac:dyDescent="0.2">
      <c r="C52" s="72" t="s">
        <v>161</v>
      </c>
      <c r="D52" s="157">
        <f>'4. Monitoring and Evaluation'!H11</f>
        <v>0</v>
      </c>
      <c r="E52" s="160">
        <f>'4. Monitoring and Evaluation'!I11</f>
        <v>0</v>
      </c>
      <c r="G52" s="160">
        <f>'4. Monitoring and Evaluation'!K11</f>
        <v>0</v>
      </c>
      <c r="H52" s="160">
        <f>'4. Monitoring and Evaluation'!L11</f>
        <v>0</v>
      </c>
      <c r="I52" s="160">
        <f>'4. Monitoring and Evaluation'!M11</f>
        <v>0</v>
      </c>
      <c r="J52" s="160">
        <f>'4. Monitoring and Evaluation'!N11</f>
        <v>0</v>
      </c>
      <c r="K52" s="160">
        <f>'4. Monitoring and Evaluation'!O11</f>
        <v>0</v>
      </c>
    </row>
    <row r="53" spans="3:11" customFormat="1" ht="15.75" hidden="1" customHeight="1" outlineLevel="1" x14ac:dyDescent="0.2">
      <c r="C53" s="72" t="s">
        <v>160</v>
      </c>
      <c r="D53" s="157">
        <f>'4. Monitoring and Evaluation'!H12</f>
        <v>0</v>
      </c>
      <c r="E53" s="160">
        <f>'4. Monitoring and Evaluation'!I12</f>
        <v>0</v>
      </c>
      <c r="G53" s="160">
        <f>'4. Monitoring and Evaluation'!K12</f>
        <v>0</v>
      </c>
      <c r="H53" s="160">
        <f>'4. Monitoring and Evaluation'!L12</f>
        <v>0</v>
      </c>
      <c r="I53" s="160">
        <f>'4. Monitoring and Evaluation'!M12</f>
        <v>0</v>
      </c>
      <c r="J53" s="160">
        <f>'4. Monitoring and Evaluation'!N12</f>
        <v>0</v>
      </c>
      <c r="K53" s="160">
        <f>'4. Monitoring and Evaluation'!O12</f>
        <v>0</v>
      </c>
    </row>
    <row r="54" spans="3:11" customFormat="1" ht="15.75" hidden="1" customHeight="1" outlineLevel="1" x14ac:dyDescent="0.2">
      <c r="C54" s="72" t="s">
        <v>162</v>
      </c>
      <c r="D54" s="157">
        <f>'4. Monitoring and Evaluation'!H13</f>
        <v>0</v>
      </c>
      <c r="E54" s="160">
        <f>'4. Monitoring and Evaluation'!I13</f>
        <v>0</v>
      </c>
      <c r="G54" s="160">
        <f>'4. Monitoring and Evaluation'!K13</f>
        <v>0</v>
      </c>
      <c r="H54" s="160">
        <f>'4. Monitoring and Evaluation'!L13</f>
        <v>0</v>
      </c>
      <c r="I54" s="160">
        <f>'4. Monitoring and Evaluation'!M13</f>
        <v>0</v>
      </c>
      <c r="J54" s="160">
        <f>'4. Monitoring and Evaluation'!N13</f>
        <v>0</v>
      </c>
      <c r="K54" s="160">
        <f>'4. Monitoring and Evaluation'!O13</f>
        <v>0</v>
      </c>
    </row>
    <row r="55" spans="3:11" collapsed="1"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EE269-4F0D-4EAF-8052-61C10EAE8160}">
  <sheetPr>
    <tabColor rgb="FFEE8550"/>
  </sheetPr>
  <dimension ref="A1:O169"/>
  <sheetViews>
    <sheetView zoomScale="102" zoomScaleNormal="102" workbookViewId="0">
      <pane xSplit="6" ySplit="4" topLeftCell="G17" activePane="bottomRight" state="frozen"/>
      <selection pane="topRight" activeCell="G1" sqref="G1"/>
      <selection pane="bottomLeft" activeCell="A5" sqref="A5"/>
      <selection pane="bottomRight" activeCell="J18" sqref="G18:J18"/>
    </sheetView>
  </sheetViews>
  <sheetFormatPr baseColWidth="10" defaultColWidth="8.6640625" defaultRowHeight="15" outlineLevelRow="1" x14ac:dyDescent="0.2"/>
  <cols>
    <col min="1" max="1" width="2.6640625" customWidth="1"/>
    <col min="2" max="2" width="2.5" customWidth="1"/>
    <col min="3" max="3" width="40" customWidth="1"/>
    <col min="4" max="4" width="16.5" style="72" hidden="1" customWidth="1"/>
    <col min="5" max="5" width="9.1640625" hidden="1" customWidth="1"/>
    <col min="6" max="6" width="10.5" hidden="1" customWidth="1"/>
    <col min="7" max="7" width="10.6640625" customWidth="1"/>
    <col min="8" max="8" width="1.33203125" customWidth="1"/>
    <col min="9" max="15" width="10.6640625" customWidth="1"/>
  </cols>
  <sheetData>
    <row r="1" spans="1:15" ht="9" customHeight="1" x14ac:dyDescent="0.2"/>
    <row r="2" spans="1:15" s="73" customFormat="1" x14ac:dyDescent="0.2">
      <c r="A2"/>
      <c r="B2" s="117" t="s">
        <v>163</v>
      </c>
      <c r="C2" s="118"/>
      <c r="D2" s="118"/>
      <c r="E2" s="118"/>
      <c r="F2" s="118"/>
      <c r="G2" s="119"/>
      <c r="H2" s="64"/>
      <c r="I2" s="117"/>
      <c r="J2" s="117"/>
      <c r="K2" s="117"/>
      <c r="L2" s="117"/>
      <c r="M2" s="117"/>
      <c r="N2" s="117"/>
      <c r="O2" s="117"/>
    </row>
    <row r="3" spans="1:15" s="73" customFormat="1" ht="12.5" customHeight="1" x14ac:dyDescent="0.2">
      <c r="A3" s="74"/>
      <c r="B3" s="127"/>
      <c r="C3" s="127"/>
      <c r="D3" s="127"/>
      <c r="E3" s="127"/>
      <c r="F3" s="127"/>
      <c r="G3" s="127">
        <v>2022</v>
      </c>
      <c r="H3" s="125"/>
      <c r="I3" s="150">
        <v>2023</v>
      </c>
      <c r="J3" s="150">
        <v>2024</v>
      </c>
      <c r="K3" s="130">
        <v>2025</v>
      </c>
      <c r="L3" s="130">
        <v>2026</v>
      </c>
      <c r="M3" s="130">
        <v>2027</v>
      </c>
      <c r="N3" s="130">
        <v>2028</v>
      </c>
      <c r="O3" s="130">
        <v>2029</v>
      </c>
    </row>
    <row r="4" spans="1:15" s="75" customFormat="1" ht="13.5" customHeight="1" x14ac:dyDescent="0.2">
      <c r="A4"/>
      <c r="B4" s="127"/>
      <c r="C4" s="127"/>
      <c r="D4" s="127"/>
      <c r="E4" s="127"/>
      <c r="F4" s="127"/>
      <c r="G4" s="127"/>
      <c r="H4" s="125"/>
      <c r="I4" s="150"/>
      <c r="J4" s="150"/>
      <c r="K4" s="130"/>
      <c r="L4" s="130"/>
      <c r="M4" s="130"/>
      <c r="N4" s="130"/>
      <c r="O4" s="130"/>
    </row>
    <row r="5" spans="1:15" hidden="1" x14ac:dyDescent="0.2">
      <c r="B5" s="135" t="s">
        <v>164</v>
      </c>
      <c r="C5" s="121"/>
      <c r="D5" s="121"/>
      <c r="E5" s="121"/>
      <c r="F5" s="121"/>
      <c r="G5" s="121"/>
      <c r="H5" s="151"/>
      <c r="I5" s="121"/>
      <c r="J5" s="121"/>
      <c r="K5" s="121"/>
      <c r="L5" s="121"/>
      <c r="M5" s="121"/>
      <c r="N5" s="121"/>
      <c r="O5" s="121"/>
    </row>
    <row r="6" spans="1:15" ht="14" hidden="1" customHeight="1" x14ac:dyDescent="0.2">
      <c r="C6" s="76" t="s">
        <v>165</v>
      </c>
      <c r="D6" s="77">
        <v>47564296</v>
      </c>
      <c r="H6" s="65"/>
      <c r="I6" s="65"/>
      <c r="J6" s="65"/>
      <c r="K6" s="65"/>
      <c r="L6" s="65"/>
      <c r="M6" s="65"/>
      <c r="N6" s="65"/>
      <c r="O6" s="65"/>
    </row>
    <row r="7" spans="1:15" hidden="1" x14ac:dyDescent="0.2">
      <c r="C7" s="76" t="s">
        <v>166</v>
      </c>
      <c r="D7" s="77">
        <v>12200000</v>
      </c>
      <c r="F7" s="78"/>
      <c r="H7" s="65"/>
      <c r="I7" s="65"/>
      <c r="J7" s="65"/>
      <c r="K7" s="65"/>
      <c r="L7" s="65"/>
      <c r="M7" s="65"/>
      <c r="N7" s="65"/>
      <c r="O7" s="65"/>
    </row>
    <row r="8" spans="1:15" hidden="1" x14ac:dyDescent="0.2">
      <c r="C8" s="72" t="s">
        <v>167</v>
      </c>
      <c r="D8" s="79">
        <v>47</v>
      </c>
      <c r="H8" s="65"/>
      <c r="I8" s="65"/>
      <c r="J8" s="65"/>
      <c r="K8" s="65"/>
      <c r="L8" s="65"/>
      <c r="M8" s="65"/>
      <c r="N8" s="65"/>
      <c r="O8" s="65"/>
    </row>
    <row r="9" spans="1:15" hidden="1" x14ac:dyDescent="0.2">
      <c r="C9" s="72" t="s">
        <v>168</v>
      </c>
      <c r="D9" s="79">
        <v>8</v>
      </c>
      <c r="H9" s="65"/>
      <c r="I9" s="65"/>
      <c r="J9" s="65"/>
      <c r="K9" s="65"/>
      <c r="L9" s="65"/>
      <c r="M9" s="65"/>
      <c r="N9" s="65"/>
      <c r="O9" s="65"/>
    </row>
    <row r="10" spans="1:15" hidden="1" x14ac:dyDescent="0.2">
      <c r="C10" s="76" t="s">
        <v>169</v>
      </c>
      <c r="D10" s="80">
        <v>40</v>
      </c>
      <c r="H10" s="65"/>
      <c r="I10" s="65"/>
      <c r="J10" s="65"/>
      <c r="K10" s="65"/>
      <c r="L10" s="65"/>
      <c r="M10" s="65"/>
      <c r="N10" s="65"/>
      <c r="O10" s="65"/>
    </row>
    <row r="11" spans="1:15" hidden="1" x14ac:dyDescent="0.2">
      <c r="C11" s="76" t="s">
        <v>170</v>
      </c>
      <c r="D11" s="80">
        <f>SUM(D12:D14)</f>
        <v>44998</v>
      </c>
      <c r="H11" s="65"/>
      <c r="I11" s="65"/>
      <c r="J11" s="65"/>
      <c r="K11" s="65"/>
      <c r="L11" s="65"/>
      <c r="M11" s="65"/>
      <c r="N11" s="65"/>
      <c r="O11" s="65"/>
    </row>
    <row r="12" spans="1:15" hidden="1" x14ac:dyDescent="0.2">
      <c r="C12" s="81" t="s">
        <v>171</v>
      </c>
      <c r="D12" s="82">
        <v>32344</v>
      </c>
      <c r="G12" s="66"/>
    </row>
    <row r="13" spans="1:15" hidden="1" x14ac:dyDescent="0.2">
      <c r="C13" s="81" t="s">
        <v>172</v>
      </c>
      <c r="D13" s="82">
        <v>10463</v>
      </c>
      <c r="G13" s="66"/>
      <c r="H13" s="65"/>
      <c r="I13" s="65"/>
      <c r="J13" s="65"/>
      <c r="K13" s="65"/>
      <c r="L13" s="65"/>
      <c r="M13" s="65"/>
      <c r="N13" s="65"/>
      <c r="O13" s="65"/>
    </row>
    <row r="14" spans="1:15" hidden="1" x14ac:dyDescent="0.2">
      <c r="C14" s="81" t="s">
        <v>173</v>
      </c>
      <c r="D14" s="82">
        <v>2191</v>
      </c>
      <c r="H14" s="65"/>
      <c r="I14" s="65"/>
      <c r="J14" s="65"/>
      <c r="K14" s="65"/>
      <c r="L14" s="65"/>
      <c r="M14" s="65"/>
      <c r="N14" s="65"/>
      <c r="O14" s="65"/>
    </row>
    <row r="15" spans="1:15" hidden="1" x14ac:dyDescent="0.2">
      <c r="C15" s="76" t="s">
        <v>174</v>
      </c>
      <c r="D15" s="80">
        <v>46530</v>
      </c>
      <c r="H15" s="65"/>
      <c r="I15" s="65"/>
      <c r="J15" s="65"/>
      <c r="K15" s="65"/>
      <c r="L15" s="65"/>
      <c r="M15" s="65"/>
      <c r="N15" s="65"/>
      <c r="O15" s="65"/>
    </row>
    <row r="16" spans="1:15" hidden="1" x14ac:dyDescent="0.2">
      <c r="D16"/>
      <c r="H16" s="65"/>
      <c r="I16" s="65"/>
      <c r="J16" s="65"/>
      <c r="K16" s="65"/>
      <c r="L16" s="65"/>
      <c r="M16" s="65"/>
      <c r="N16" s="65"/>
      <c r="O16" s="65"/>
    </row>
    <row r="17" spans="1:15" x14ac:dyDescent="0.2">
      <c r="B17" s="131" t="s">
        <v>175</v>
      </c>
      <c r="C17" s="131"/>
      <c r="D17" s="131"/>
      <c r="E17" s="131"/>
      <c r="F17" s="131"/>
      <c r="G17" s="120"/>
      <c r="H17" s="152"/>
      <c r="I17" s="120"/>
      <c r="J17" s="120"/>
      <c r="K17" s="120"/>
      <c r="L17" s="120"/>
      <c r="M17" s="120"/>
      <c r="N17" s="120"/>
      <c r="O17" s="120"/>
    </row>
    <row r="18" spans="1:15" ht="19.25" customHeight="1" x14ac:dyDescent="0.2">
      <c r="C18" s="83" t="s">
        <v>176</v>
      </c>
      <c r="D18" s="84"/>
      <c r="E18" s="83"/>
      <c r="F18" s="83"/>
      <c r="G18" s="197"/>
      <c r="H18" s="166"/>
      <c r="I18" s="197"/>
      <c r="J18" s="197"/>
      <c r="K18" s="197"/>
      <c r="L18" s="197"/>
      <c r="M18" s="197"/>
      <c r="N18" s="197"/>
      <c r="O18" s="197"/>
    </row>
    <row r="19" spans="1:15" ht="19.25" customHeight="1" x14ac:dyDescent="0.2">
      <c r="C19" s="83" t="s">
        <v>177</v>
      </c>
      <c r="D19" s="84"/>
      <c r="E19" s="83"/>
      <c r="F19" s="83"/>
      <c r="G19" s="198">
        <v>6.8099999999999994E-2</v>
      </c>
      <c r="H19" s="166"/>
      <c r="I19" s="198">
        <v>8.3199999999999996E-2</v>
      </c>
      <c r="J19" s="198">
        <v>7.2599999999999998E-2</v>
      </c>
      <c r="K19" s="198">
        <v>0.05</v>
      </c>
      <c r="L19" s="198">
        <v>0.05</v>
      </c>
      <c r="M19" s="198">
        <v>0.05</v>
      </c>
      <c r="N19" s="198">
        <v>0.05</v>
      </c>
      <c r="O19" s="198">
        <v>0.05</v>
      </c>
    </row>
    <row r="20" spans="1:15" s="75" customFormat="1" ht="6.5" customHeight="1" x14ac:dyDescent="0.2">
      <c r="A20"/>
      <c r="B20"/>
      <c r="C20"/>
      <c r="D20" s="72"/>
      <c r="E20"/>
      <c r="F20"/>
      <c r="G20" s="74"/>
      <c r="H20" s="67"/>
      <c r="I20" s="85"/>
      <c r="J20" s="85"/>
      <c r="K20" s="85"/>
      <c r="L20" s="85"/>
      <c r="M20" s="85"/>
      <c r="N20" s="86"/>
      <c r="O20" s="86"/>
    </row>
    <row r="21" spans="1:15" hidden="1" x14ac:dyDescent="0.2">
      <c r="B21" s="122" t="s">
        <v>178</v>
      </c>
      <c r="C21" s="122"/>
      <c r="D21" s="123" t="s">
        <v>6</v>
      </c>
      <c r="E21" s="123"/>
      <c r="F21" s="123"/>
      <c r="G21" s="149">
        <v>5</v>
      </c>
      <c r="H21" s="153"/>
      <c r="I21" s="149"/>
      <c r="J21" s="149"/>
      <c r="K21" s="149">
        <v>9</v>
      </c>
      <c r="L21" s="149">
        <v>10</v>
      </c>
      <c r="M21" s="149">
        <v>11</v>
      </c>
      <c r="N21" s="149">
        <v>12</v>
      </c>
      <c r="O21" s="149">
        <v>13</v>
      </c>
    </row>
    <row r="22" spans="1:15" hidden="1" x14ac:dyDescent="0.2">
      <c r="C22" s="65" t="s">
        <v>179</v>
      </c>
      <c r="E22" s="65"/>
      <c r="F22" s="87"/>
      <c r="G22" s="67"/>
    </row>
    <row r="23" spans="1:15" hidden="1" x14ac:dyDescent="0.2">
      <c r="C23" s="88" t="s">
        <v>180</v>
      </c>
      <c r="D23" s="72" t="s">
        <v>181</v>
      </c>
      <c r="E23" s="65"/>
      <c r="F23" s="87"/>
      <c r="G23" s="89">
        <f>G32*2+G33*3+G39+G40+G29*(G37+G44)</f>
        <v>117525</v>
      </c>
      <c r="H23" s="154"/>
      <c r="I23" s="89"/>
      <c r="J23" s="89"/>
      <c r="K23" s="89">
        <f>G23*(1+K$19)</f>
        <v>123401.25</v>
      </c>
      <c r="L23" s="89">
        <f t="shared" ref="L23:O26" si="0">K23*(1+L$19)</f>
        <v>129571.3125</v>
      </c>
      <c r="M23" s="89">
        <f t="shared" si="0"/>
        <v>136049.87812500002</v>
      </c>
      <c r="N23" s="89">
        <f t="shared" si="0"/>
        <v>142852.37203125004</v>
      </c>
      <c r="O23" s="89">
        <f t="shared" si="0"/>
        <v>149994.99063281255</v>
      </c>
    </row>
    <row r="24" spans="1:15" hidden="1" x14ac:dyDescent="0.2">
      <c r="C24" s="88" t="s">
        <v>182</v>
      </c>
      <c r="D24" s="72" t="s">
        <v>181</v>
      </c>
      <c r="F24" s="87"/>
      <c r="G24" s="89">
        <f>2*G31+3*G33+G34+G39+G40+G29*(G36+G42+G43+G45)</f>
        <v>710400</v>
      </c>
      <c r="H24" s="154"/>
      <c r="I24" s="89"/>
      <c r="J24" s="89"/>
      <c r="K24" s="89">
        <f>G24*(1+K$19)</f>
        <v>745920</v>
      </c>
      <c r="L24" s="89">
        <f t="shared" si="0"/>
        <v>783216</v>
      </c>
      <c r="M24" s="89">
        <f t="shared" si="0"/>
        <v>822376.8</v>
      </c>
      <c r="N24" s="89">
        <f t="shared" si="0"/>
        <v>863495.64000000013</v>
      </c>
      <c r="O24" s="89">
        <f t="shared" si="0"/>
        <v>906670.42200000014</v>
      </c>
    </row>
    <row r="25" spans="1:15" hidden="1" x14ac:dyDescent="0.2">
      <c r="C25" s="88" t="s">
        <v>183</v>
      </c>
      <c r="D25" s="72" t="s">
        <v>181</v>
      </c>
      <c r="F25" s="87"/>
      <c r="G25" s="89">
        <f>4*G31+4*G33+G34+2*(G39+G40)+G29*(G36+G41*2+G43+G45+G46)</f>
        <v>2088300</v>
      </c>
      <c r="H25" s="154"/>
      <c r="I25" s="89"/>
      <c r="J25" s="89"/>
      <c r="K25" s="89">
        <f>G25*(1+K19)</f>
        <v>2192715</v>
      </c>
      <c r="L25" s="89">
        <f t="shared" si="0"/>
        <v>2302350.75</v>
      </c>
      <c r="M25" s="89">
        <f t="shared" si="0"/>
        <v>2417468.2875000001</v>
      </c>
      <c r="N25" s="89">
        <f t="shared" si="0"/>
        <v>2538341.7018750003</v>
      </c>
      <c r="O25" s="89">
        <f t="shared" si="0"/>
        <v>2665258.7869687504</v>
      </c>
    </row>
    <row r="26" spans="1:15" hidden="1" x14ac:dyDescent="0.2">
      <c r="C26" s="88" t="s">
        <v>184</v>
      </c>
      <c r="D26" s="72" t="s">
        <v>181</v>
      </c>
      <c r="F26" s="87"/>
      <c r="G26" s="89">
        <f>6*$G$31+5*$G$33+$G$34+3*($G$39+$G$40)+$G$29*($G$36+$G$41*3+$G$43+$G$45+2*$G$46)</f>
        <v>3040950</v>
      </c>
      <c r="H26" s="154"/>
      <c r="I26" s="89"/>
      <c r="J26" s="89"/>
      <c r="K26" s="89">
        <f>G26*(1+K$19)</f>
        <v>3192997.5</v>
      </c>
      <c r="L26" s="89">
        <f t="shared" si="0"/>
        <v>3352647.375</v>
      </c>
      <c r="M26" s="89">
        <f t="shared" si="0"/>
        <v>3520279.7437500004</v>
      </c>
      <c r="N26" s="89">
        <f t="shared" si="0"/>
        <v>3696293.7309375005</v>
      </c>
      <c r="O26" s="89">
        <f t="shared" si="0"/>
        <v>3881108.4174843756</v>
      </c>
    </row>
    <row r="27" spans="1:15" hidden="1" x14ac:dyDescent="0.2">
      <c r="C27" s="88" t="s">
        <v>185</v>
      </c>
      <c r="D27" s="72" t="s">
        <v>181</v>
      </c>
      <c r="F27" s="87"/>
      <c r="G27" s="89">
        <f>10*G$31+9*G$33+G$34+5*(G$39+G$40)+G$29*(G$36+G$41*5+G$43+G$45+4*G$46)</f>
        <v>4946550</v>
      </c>
      <c r="H27" s="154"/>
      <c r="I27" s="89"/>
      <c r="J27" s="89"/>
      <c r="K27" s="89">
        <f>$G$27*(1+K$19)</f>
        <v>5193877.5</v>
      </c>
      <c r="L27" s="89">
        <f t="shared" ref="L27:O27" si="1">$G$27*(1+L$19)</f>
        <v>5193877.5</v>
      </c>
      <c r="M27" s="89">
        <f t="shared" si="1"/>
        <v>5193877.5</v>
      </c>
      <c r="N27" s="89">
        <f t="shared" si="1"/>
        <v>5193877.5</v>
      </c>
      <c r="O27" s="89">
        <f t="shared" si="1"/>
        <v>5193877.5</v>
      </c>
    </row>
    <row r="28" spans="1:15" ht="8" hidden="1" customHeight="1" x14ac:dyDescent="0.2">
      <c r="C28" s="88"/>
      <c r="E28" s="65"/>
      <c r="F28" s="87"/>
      <c r="G28" s="67"/>
      <c r="H28" s="67"/>
      <c r="I28" s="67"/>
      <c r="J28" s="67"/>
      <c r="K28" s="67"/>
      <c r="L28" s="67"/>
      <c r="M28" s="67"/>
      <c r="N28" s="67"/>
      <c r="O28" s="67"/>
    </row>
    <row r="29" spans="1:15" hidden="1" outlineLevel="1" x14ac:dyDescent="0.2">
      <c r="C29" s="90" t="s">
        <v>186</v>
      </c>
      <c r="E29" s="91"/>
      <c r="G29" s="79">
        <v>45</v>
      </c>
      <c r="I29" s="79"/>
      <c r="J29" s="79"/>
      <c r="K29" s="79" t="e">
        <f>#REF!</f>
        <v>#REF!</v>
      </c>
      <c r="L29" s="79">
        <v>45</v>
      </c>
      <c r="M29" s="79">
        <v>45</v>
      </c>
      <c r="N29" s="79">
        <v>45</v>
      </c>
      <c r="O29" s="79">
        <v>45</v>
      </c>
    </row>
    <row r="30" spans="1:15" hidden="1" outlineLevel="1" x14ac:dyDescent="0.2">
      <c r="C30" s="90" t="s">
        <v>187</v>
      </c>
      <c r="D30" s="92"/>
      <c r="E30" s="93"/>
    </row>
    <row r="31" spans="1:15" hidden="1" outlineLevel="1" x14ac:dyDescent="0.2">
      <c r="C31" s="94" t="s">
        <v>188</v>
      </c>
      <c r="D31" s="72" t="s">
        <v>189</v>
      </c>
      <c r="E31" s="95" t="s">
        <v>190</v>
      </c>
      <c r="G31" s="96">
        <f>'Price List'!$F$12</f>
        <v>20250</v>
      </c>
    </row>
    <row r="32" spans="1:15" hidden="1" outlineLevel="1" x14ac:dyDescent="0.2">
      <c r="C32" s="94" t="s">
        <v>191</v>
      </c>
      <c r="D32" s="72" t="s">
        <v>189</v>
      </c>
      <c r="E32" s="95" t="s">
        <v>190</v>
      </c>
      <c r="G32" s="96">
        <f>'Price List'!$F$13</f>
        <v>6750</v>
      </c>
    </row>
    <row r="33" spans="2:15" hidden="1" outlineLevel="1" x14ac:dyDescent="0.2">
      <c r="C33" s="94" t="s">
        <v>192</v>
      </c>
      <c r="D33" s="72" t="s">
        <v>193</v>
      </c>
      <c r="E33" s="95" t="s">
        <v>190</v>
      </c>
      <c r="G33" s="97">
        <v>150</v>
      </c>
    </row>
    <row r="34" spans="2:15" hidden="1" outlineLevel="1" x14ac:dyDescent="0.2">
      <c r="C34" s="94" t="s">
        <v>194</v>
      </c>
      <c r="D34" s="72" t="s">
        <v>195</v>
      </c>
      <c r="E34" s="95" t="s">
        <v>190</v>
      </c>
      <c r="G34" s="97">
        <v>0</v>
      </c>
    </row>
    <row r="35" spans="2:15" hidden="1" outlineLevel="1" x14ac:dyDescent="0.2">
      <c r="C35" s="90" t="s">
        <v>22</v>
      </c>
      <c r="D35" s="92"/>
      <c r="E35" s="93"/>
      <c r="G35" s="98"/>
      <c r="H35" s="98"/>
    </row>
    <row r="36" spans="2:15" hidden="1" outlineLevel="1" x14ac:dyDescent="0.2">
      <c r="C36" s="94" t="s">
        <v>196</v>
      </c>
      <c r="D36" s="92" t="s">
        <v>29</v>
      </c>
      <c r="E36" s="95" t="s">
        <v>190</v>
      </c>
      <c r="G36" s="96">
        <f>'Price List'!$F$15</f>
        <v>2700</v>
      </c>
    </row>
    <row r="37" spans="2:15" ht="13.25" hidden="1" customHeight="1" outlineLevel="1" x14ac:dyDescent="0.2">
      <c r="C37" s="99" t="s">
        <v>197</v>
      </c>
      <c r="D37" s="92" t="s">
        <v>29</v>
      </c>
      <c r="E37" s="95" t="s">
        <v>190</v>
      </c>
      <c r="G37" s="96">
        <f>'Price List'!$F$18</f>
        <v>1620</v>
      </c>
    </row>
    <row r="38" spans="2:15" hidden="1" outlineLevel="1" x14ac:dyDescent="0.2">
      <c r="C38" s="90" t="s">
        <v>198</v>
      </c>
      <c r="E38" s="91"/>
      <c r="G38" s="67"/>
    </row>
    <row r="39" spans="2:15" hidden="1" outlineLevel="1" x14ac:dyDescent="0.2">
      <c r="C39" s="94" t="s">
        <v>199</v>
      </c>
      <c r="D39" s="72" t="s">
        <v>44</v>
      </c>
      <c r="E39" s="95" t="s">
        <v>190</v>
      </c>
      <c r="G39" s="97">
        <v>200</v>
      </c>
    </row>
    <row r="40" spans="2:15" hidden="1" outlineLevel="1" x14ac:dyDescent="0.2">
      <c r="C40" s="100" t="s">
        <v>200</v>
      </c>
      <c r="D40" s="72" t="s">
        <v>44</v>
      </c>
      <c r="E40" s="95" t="s">
        <v>190</v>
      </c>
      <c r="G40" s="97">
        <v>100</v>
      </c>
    </row>
    <row r="41" spans="2:15" hidden="1" outlineLevel="1" x14ac:dyDescent="0.2">
      <c r="C41" s="94" t="s">
        <v>49</v>
      </c>
      <c r="D41" s="92" t="s">
        <v>201</v>
      </c>
      <c r="E41" s="95" t="s">
        <v>190</v>
      </c>
      <c r="G41" s="96">
        <f>'Price List'!$F$31</f>
        <v>20250</v>
      </c>
    </row>
    <row r="42" spans="2:15" hidden="1" outlineLevel="1" x14ac:dyDescent="0.2">
      <c r="C42" s="94" t="s">
        <v>202</v>
      </c>
      <c r="D42" s="92" t="s">
        <v>29</v>
      </c>
      <c r="E42" s="95" t="s">
        <v>190</v>
      </c>
      <c r="G42" s="96">
        <f>'Price List'!$F$32</f>
        <v>10800</v>
      </c>
    </row>
    <row r="43" spans="2:15" hidden="1" outlineLevel="1" x14ac:dyDescent="0.2">
      <c r="C43" s="94" t="s">
        <v>203</v>
      </c>
      <c r="D43" s="92" t="s">
        <v>29</v>
      </c>
      <c r="E43" s="95" t="s">
        <v>190</v>
      </c>
      <c r="G43" s="96">
        <f>'Price List'!$F$23</f>
        <v>1350</v>
      </c>
    </row>
    <row r="44" spans="2:15" hidden="1" outlineLevel="1" x14ac:dyDescent="0.2">
      <c r="C44" s="94" t="s">
        <v>204</v>
      </c>
      <c r="D44" s="92" t="s">
        <v>29</v>
      </c>
      <c r="E44" s="95" t="s">
        <v>190</v>
      </c>
      <c r="G44" s="96">
        <f>'Price List'!$F$24</f>
        <v>675</v>
      </c>
    </row>
    <row r="45" spans="2:15" hidden="1" outlineLevel="1" x14ac:dyDescent="0.2">
      <c r="C45" s="94" t="s">
        <v>205</v>
      </c>
      <c r="D45" s="92" t="s">
        <v>29</v>
      </c>
      <c r="E45" s="95" t="s">
        <v>190</v>
      </c>
      <c r="G45" s="97">
        <v>20</v>
      </c>
    </row>
    <row r="46" spans="2:15" hidden="1" outlineLevel="1" x14ac:dyDescent="0.2">
      <c r="C46" s="94" t="s">
        <v>206</v>
      </c>
      <c r="D46" s="92" t="s">
        <v>29</v>
      </c>
      <c r="E46" s="95" t="s">
        <v>190</v>
      </c>
      <c r="G46" s="97">
        <v>10</v>
      </c>
    </row>
    <row r="47" spans="2:15" ht="6.5" hidden="1" customHeight="1" outlineLevel="1" x14ac:dyDescent="0.2">
      <c r="C47" s="91"/>
      <c r="E47" s="91"/>
      <c r="G47" s="101"/>
      <c r="I47" s="101"/>
      <c r="J47" s="101"/>
      <c r="K47" s="101"/>
      <c r="L47" s="67"/>
      <c r="M47" s="67"/>
      <c r="N47" s="67"/>
      <c r="O47" s="67"/>
    </row>
    <row r="48" spans="2:15" hidden="1" collapsed="1" x14ac:dyDescent="0.2">
      <c r="B48" s="122" t="s">
        <v>207</v>
      </c>
      <c r="C48" s="122"/>
      <c r="D48" s="123"/>
      <c r="E48" s="123"/>
      <c r="F48" s="123"/>
      <c r="G48" s="149">
        <v>5</v>
      </c>
      <c r="H48" s="153"/>
      <c r="I48" s="149"/>
      <c r="J48" s="149"/>
      <c r="K48" s="149">
        <v>9</v>
      </c>
      <c r="L48" s="149">
        <v>10</v>
      </c>
      <c r="M48" s="149">
        <v>11</v>
      </c>
      <c r="N48" s="149">
        <v>12</v>
      </c>
      <c r="O48" s="149">
        <v>13</v>
      </c>
    </row>
    <row r="49" spans="3:15" hidden="1" x14ac:dyDescent="0.2">
      <c r="C49" s="88" t="s">
        <v>208</v>
      </c>
      <c r="D49" s="92" t="s">
        <v>209</v>
      </c>
      <c r="E49" s="65"/>
      <c r="F49" s="65"/>
      <c r="G49" s="89">
        <f>G53</f>
        <v>252762</v>
      </c>
      <c r="I49" s="89"/>
      <c r="J49" s="89"/>
      <c r="K49" s="89">
        <f>G49</f>
        <v>252762</v>
      </c>
      <c r="L49" s="89">
        <f t="shared" ref="L49:O51" si="2">K49*(1+L$19)</f>
        <v>265400.10000000003</v>
      </c>
      <c r="M49" s="89">
        <f t="shared" si="2"/>
        <v>278670.10500000004</v>
      </c>
      <c r="N49" s="89">
        <f t="shared" si="2"/>
        <v>292603.61025000003</v>
      </c>
      <c r="O49" s="89">
        <f t="shared" si="2"/>
        <v>307233.79076250002</v>
      </c>
    </row>
    <row r="50" spans="3:15" hidden="1" x14ac:dyDescent="0.2">
      <c r="C50" s="88" t="s">
        <v>210</v>
      </c>
      <c r="D50" s="92" t="s">
        <v>211</v>
      </c>
      <c r="E50" s="65"/>
      <c r="F50" s="65"/>
      <c r="G50" s="89">
        <f>G63</f>
        <v>7187346</v>
      </c>
      <c r="I50" s="89"/>
      <c r="J50" s="89"/>
      <c r="K50" s="89">
        <f>G50</f>
        <v>7187346</v>
      </c>
      <c r="L50" s="89">
        <f t="shared" si="2"/>
        <v>7546713.3000000007</v>
      </c>
      <c r="M50" s="89">
        <f t="shared" si="2"/>
        <v>7924048.9650000008</v>
      </c>
      <c r="N50" s="89">
        <f t="shared" si="2"/>
        <v>8320251.4132500011</v>
      </c>
      <c r="O50" s="89">
        <f t="shared" si="2"/>
        <v>8736263.9839125015</v>
      </c>
    </row>
    <row r="51" spans="3:15" hidden="1" x14ac:dyDescent="0.2">
      <c r="C51" s="88" t="s">
        <v>212</v>
      </c>
      <c r="D51" s="92" t="s">
        <v>213</v>
      </c>
      <c r="E51" s="65"/>
      <c r="F51" s="65"/>
      <c r="G51" s="89">
        <f>G79</f>
        <v>65572480</v>
      </c>
      <c r="I51" s="89"/>
      <c r="J51" s="89"/>
      <c r="K51" s="89">
        <f>G51</f>
        <v>65572480</v>
      </c>
      <c r="L51" s="89">
        <f t="shared" si="2"/>
        <v>68851104</v>
      </c>
      <c r="M51" s="89">
        <f t="shared" si="2"/>
        <v>72293659.200000003</v>
      </c>
      <c r="N51" s="89">
        <f t="shared" si="2"/>
        <v>75908342.160000011</v>
      </c>
      <c r="O51" s="89">
        <f t="shared" si="2"/>
        <v>79703759.268000022</v>
      </c>
    </row>
    <row r="52" spans="3:15" ht="7.25" hidden="1" customHeight="1" x14ac:dyDescent="0.2">
      <c r="D52" s="95"/>
      <c r="E52" s="95"/>
      <c r="F52" s="95"/>
    </row>
    <row r="53" spans="3:15" hidden="1" outlineLevel="1" x14ac:dyDescent="0.2">
      <c r="C53" s="102" t="s">
        <v>214</v>
      </c>
      <c r="D53" s="103" t="s">
        <v>209</v>
      </c>
      <c r="E53" s="68"/>
      <c r="F53" s="68"/>
      <c r="G53" s="104">
        <f>G54*G55+G56*G57+G58*G59+G60*G61</f>
        <v>252762</v>
      </c>
    </row>
    <row r="54" spans="3:15" hidden="1" outlineLevel="1" x14ac:dyDescent="0.2">
      <c r="C54" s="91" t="s">
        <v>104</v>
      </c>
      <c r="D54" s="95" t="s">
        <v>190</v>
      </c>
      <c r="E54" s="95"/>
      <c r="F54" s="95"/>
      <c r="G54" s="96">
        <f>'Price List'!$F$66</f>
        <v>594</v>
      </c>
    </row>
    <row r="55" spans="3:15" hidden="1" outlineLevel="1" x14ac:dyDescent="0.2">
      <c r="C55" s="91"/>
      <c r="D55" s="95" t="s">
        <v>215</v>
      </c>
      <c r="E55" t="s">
        <v>216</v>
      </c>
      <c r="F55" s="95"/>
      <c r="G55" s="79">
        <v>20</v>
      </c>
    </row>
    <row r="56" spans="3:15" hidden="1" outlineLevel="1" x14ac:dyDescent="0.2">
      <c r="C56" s="91" t="s">
        <v>105</v>
      </c>
      <c r="D56" s="95" t="s">
        <v>190</v>
      </c>
      <c r="E56" s="95"/>
      <c r="F56" s="95"/>
      <c r="G56" s="96">
        <f>'Price List'!$F$67</f>
        <v>891</v>
      </c>
    </row>
    <row r="57" spans="3:15" hidden="1" outlineLevel="1" x14ac:dyDescent="0.2">
      <c r="C57" s="91"/>
      <c r="D57" s="95" t="s">
        <v>215</v>
      </c>
      <c r="E57" s="95"/>
      <c r="F57" s="95"/>
      <c r="G57" s="79">
        <v>2</v>
      </c>
    </row>
    <row r="58" spans="3:15" hidden="1" outlineLevel="1" x14ac:dyDescent="0.2">
      <c r="C58" s="91" t="s">
        <v>217</v>
      </c>
      <c r="D58" s="95" t="s">
        <v>190</v>
      </c>
      <c r="E58" s="95"/>
      <c r="F58" s="95"/>
      <c r="G58" s="96">
        <f>'Price List'!$F$68*10</f>
        <v>23760</v>
      </c>
    </row>
    <row r="59" spans="3:15" hidden="1" outlineLevel="1" x14ac:dyDescent="0.2">
      <c r="C59" s="91"/>
      <c r="D59" s="95" t="s">
        <v>215</v>
      </c>
      <c r="E59" s="95"/>
      <c r="F59" s="95"/>
      <c r="G59" s="79">
        <v>10</v>
      </c>
    </row>
    <row r="60" spans="3:15" hidden="1" outlineLevel="1" x14ac:dyDescent="0.2">
      <c r="C60" s="105" t="s">
        <v>108</v>
      </c>
      <c r="D60" s="95" t="s">
        <v>190</v>
      </c>
      <c r="E60" s="95"/>
      <c r="F60" s="95"/>
      <c r="G60" s="96">
        <f>'Price List'!E69</f>
        <v>150</v>
      </c>
    </row>
    <row r="61" spans="3:15" hidden="1" outlineLevel="1" x14ac:dyDescent="0.2">
      <c r="C61" s="91"/>
      <c r="D61" s="95" t="s">
        <v>215</v>
      </c>
      <c r="E61" s="95"/>
      <c r="F61" s="95"/>
      <c r="G61" s="79">
        <v>10</v>
      </c>
    </row>
    <row r="62" spans="3:15" ht="5.75" hidden="1" customHeight="1" outlineLevel="1" x14ac:dyDescent="0.2">
      <c r="C62" s="91"/>
      <c r="D62" s="95"/>
      <c r="E62" s="95"/>
      <c r="F62" s="95"/>
    </row>
    <row r="63" spans="3:15" hidden="1" outlineLevel="1" x14ac:dyDescent="0.2">
      <c r="C63" s="102" t="s">
        <v>218</v>
      </c>
      <c r="D63" s="103" t="str">
        <f>D50</f>
        <v>Leaflets, posters, banners and radio adds in a single region</v>
      </c>
      <c r="E63" s="68"/>
      <c r="F63" s="68"/>
      <c r="G63" s="104">
        <f>G64*G65+G66*G67+G68*G69+G70*G71+G72*G73+G74*G75+G76*G77</f>
        <v>7187346</v>
      </c>
    </row>
    <row r="64" spans="3:15" hidden="1" outlineLevel="1" x14ac:dyDescent="0.2">
      <c r="C64" s="91" t="s">
        <v>104</v>
      </c>
      <c r="D64" s="95" t="s">
        <v>190</v>
      </c>
      <c r="E64" s="95"/>
      <c r="F64" s="95"/>
      <c r="G64" s="96">
        <f>'Price List'!$F$66</f>
        <v>594</v>
      </c>
    </row>
    <row r="65" spans="3:8" hidden="1" outlineLevel="1" x14ac:dyDescent="0.2">
      <c r="C65" s="91"/>
      <c r="D65" s="95" t="s">
        <v>215</v>
      </c>
      <c r="E65" s="92" t="s">
        <v>219</v>
      </c>
      <c r="F65" s="95"/>
      <c r="G65" s="79">
        <v>160</v>
      </c>
    </row>
    <row r="66" spans="3:8" hidden="1" outlineLevel="1" x14ac:dyDescent="0.2">
      <c r="C66" s="91" t="s">
        <v>105</v>
      </c>
      <c r="D66" s="95" t="s">
        <v>190</v>
      </c>
      <c r="E66" s="95"/>
      <c r="F66" s="95"/>
      <c r="G66" s="96">
        <f>'Price List'!$F$67</f>
        <v>891</v>
      </c>
    </row>
    <row r="67" spans="3:8" hidden="1" outlineLevel="1" x14ac:dyDescent="0.2">
      <c r="C67" s="91"/>
      <c r="D67" s="95" t="s">
        <v>215</v>
      </c>
      <c r="E67" s="95"/>
      <c r="F67" s="95"/>
      <c r="G67" s="79">
        <v>16</v>
      </c>
    </row>
    <row r="68" spans="3:8" hidden="1" outlineLevel="1" x14ac:dyDescent="0.2">
      <c r="C68" s="91" t="s">
        <v>217</v>
      </c>
      <c r="D68" s="95" t="s">
        <v>190</v>
      </c>
      <c r="E68" s="95"/>
      <c r="F68" s="95"/>
      <c r="G68" s="96">
        <f>'Price List'!$F$68*10</f>
        <v>23760</v>
      </c>
    </row>
    <row r="69" spans="3:8" hidden="1" outlineLevel="1" x14ac:dyDescent="0.2">
      <c r="C69" s="91"/>
      <c r="D69" s="95" t="s">
        <v>215</v>
      </c>
      <c r="E69" s="95"/>
      <c r="F69" s="95"/>
      <c r="G69" s="79">
        <v>80</v>
      </c>
    </row>
    <row r="70" spans="3:8" hidden="1" outlineLevel="1" x14ac:dyDescent="0.2">
      <c r="C70" s="105" t="s">
        <v>108</v>
      </c>
      <c r="D70" s="95" t="s">
        <v>190</v>
      </c>
      <c r="E70" s="95"/>
      <c r="F70" s="95"/>
      <c r="G70" s="96">
        <f>'Price List'!$F$69</f>
        <v>20250</v>
      </c>
    </row>
    <row r="71" spans="3:8" hidden="1" outlineLevel="1" x14ac:dyDescent="0.2">
      <c r="C71" s="91"/>
      <c r="D71" s="95" t="s">
        <v>215</v>
      </c>
      <c r="E71" s="95"/>
      <c r="F71" s="95"/>
      <c r="G71" s="79">
        <v>80</v>
      </c>
    </row>
    <row r="72" spans="3:8" hidden="1" outlineLevel="1" x14ac:dyDescent="0.2">
      <c r="C72" s="105" t="s">
        <v>220</v>
      </c>
      <c r="D72" s="95" t="s">
        <v>190</v>
      </c>
      <c r="E72" s="95"/>
      <c r="F72" s="95"/>
      <c r="G72" s="96">
        <f>'Price List'!$F$70</f>
        <v>67500</v>
      </c>
    </row>
    <row r="73" spans="3:8" hidden="1" outlineLevel="1" x14ac:dyDescent="0.2">
      <c r="C73" s="91"/>
      <c r="D73" s="106" t="s">
        <v>215</v>
      </c>
      <c r="E73" s="92" t="s">
        <v>221</v>
      </c>
      <c r="F73" s="95"/>
      <c r="G73" s="79">
        <v>8</v>
      </c>
    </row>
    <row r="74" spans="3:8" hidden="1" outlineLevel="1" x14ac:dyDescent="0.2">
      <c r="C74" s="105" t="s">
        <v>222</v>
      </c>
      <c r="D74" s="95" t="s">
        <v>190</v>
      </c>
      <c r="E74" s="92" t="s">
        <v>223</v>
      </c>
      <c r="F74" s="95"/>
      <c r="G74" s="96">
        <f>'Price List'!$F$73</f>
        <v>428625</v>
      </c>
    </row>
    <row r="75" spans="3:8" hidden="1" outlineLevel="1" x14ac:dyDescent="0.2">
      <c r="C75" s="91"/>
      <c r="D75" s="106" t="s">
        <v>215</v>
      </c>
      <c r="E75" s="92" t="s">
        <v>224</v>
      </c>
      <c r="F75" s="95"/>
      <c r="G75" s="79">
        <v>2</v>
      </c>
    </row>
    <row r="76" spans="3:8" hidden="1" outlineLevel="1" x14ac:dyDescent="0.2">
      <c r="C76" s="91" t="s">
        <v>119</v>
      </c>
      <c r="D76" s="95" t="s">
        <v>190</v>
      </c>
      <c r="E76" s="92"/>
      <c r="F76" s="95"/>
      <c r="G76" s="96">
        <f>'Price List'!$F$78</f>
        <v>270000</v>
      </c>
    </row>
    <row r="77" spans="3:8" hidden="1" outlineLevel="1" x14ac:dyDescent="0.2">
      <c r="C77" s="91"/>
      <c r="D77" s="106" t="s">
        <v>215</v>
      </c>
      <c r="E77" s="92"/>
      <c r="F77" s="95"/>
      <c r="G77" s="79">
        <v>8</v>
      </c>
    </row>
    <row r="78" spans="3:8" ht="5.75" hidden="1" customHeight="1" outlineLevel="1" x14ac:dyDescent="0.2">
      <c r="C78" s="91"/>
      <c r="D78" s="91"/>
      <c r="E78" s="91"/>
      <c r="F78" s="91"/>
      <c r="G78" s="91"/>
      <c r="H78" s="91"/>
    </row>
    <row r="79" spans="3:8" hidden="1" outlineLevel="1" x14ac:dyDescent="0.2">
      <c r="C79" s="102" t="s">
        <v>225</v>
      </c>
      <c r="D79" s="103" t="str">
        <f>D51</f>
        <v>Leaflets, posters, banners and radio and TV ads nationally</v>
      </c>
      <c r="E79" s="68"/>
      <c r="F79" s="68"/>
      <c r="G79" s="104">
        <f>G80*G81+G82*G83+G84*G85+G86*G87+G88*G89+G90*G91+G92*G93+G94*G95+G96*G97+G98*G99</f>
        <v>65572480</v>
      </c>
    </row>
    <row r="80" spans="3:8" hidden="1" outlineLevel="1" x14ac:dyDescent="0.2">
      <c r="C80" s="91" t="s">
        <v>226</v>
      </c>
      <c r="D80" s="95" t="s">
        <v>190</v>
      </c>
      <c r="E80" s="92"/>
      <c r="F80" s="95"/>
      <c r="G80" s="96">
        <f>'Price List'!$F$66</f>
        <v>594</v>
      </c>
    </row>
    <row r="81" spans="3:7" hidden="1" outlineLevel="1" x14ac:dyDescent="0.2">
      <c r="C81" s="91"/>
      <c r="D81" s="95" t="s">
        <v>215</v>
      </c>
      <c r="E81" s="92"/>
      <c r="F81" s="95"/>
      <c r="G81" s="79">
        <v>2000</v>
      </c>
    </row>
    <row r="82" spans="3:7" hidden="1" outlineLevel="1" x14ac:dyDescent="0.2">
      <c r="C82" s="91" t="s">
        <v>227</v>
      </c>
      <c r="D82" s="95" t="s">
        <v>190</v>
      </c>
      <c r="E82" s="92"/>
      <c r="F82" s="95"/>
      <c r="G82" s="96">
        <f>'Price List'!$F$67</f>
        <v>891</v>
      </c>
    </row>
    <row r="83" spans="3:7" hidden="1" outlineLevel="1" x14ac:dyDescent="0.2">
      <c r="C83" s="91"/>
      <c r="D83" s="95" t="s">
        <v>215</v>
      </c>
      <c r="E83" s="92"/>
      <c r="F83" s="95"/>
      <c r="G83" s="79">
        <v>130</v>
      </c>
    </row>
    <row r="84" spans="3:7" hidden="1" outlineLevel="1" x14ac:dyDescent="0.2">
      <c r="C84" s="91" t="s">
        <v>228</v>
      </c>
      <c r="D84" s="95" t="s">
        <v>190</v>
      </c>
      <c r="E84" s="92"/>
      <c r="F84" s="95"/>
      <c r="G84" s="96">
        <f>'Price List'!$F$68*10</f>
        <v>23760</v>
      </c>
    </row>
    <row r="85" spans="3:7" hidden="1" outlineLevel="1" x14ac:dyDescent="0.2">
      <c r="C85" s="91"/>
      <c r="D85" s="95" t="s">
        <v>215</v>
      </c>
      <c r="E85" s="92"/>
      <c r="F85" s="95"/>
      <c r="G85" s="79">
        <f>160*4</f>
        <v>640</v>
      </c>
    </row>
    <row r="86" spans="3:7" hidden="1" outlineLevel="1" x14ac:dyDescent="0.2">
      <c r="C86" s="91" t="s">
        <v>108</v>
      </c>
      <c r="D86" s="95" t="s">
        <v>190</v>
      </c>
      <c r="E86" s="92"/>
      <c r="F86" s="95"/>
      <c r="G86" s="96">
        <f>'Price List'!$F$69</f>
        <v>20250</v>
      </c>
    </row>
    <row r="87" spans="3:7" hidden="1" outlineLevel="1" x14ac:dyDescent="0.2">
      <c r="C87" s="91"/>
      <c r="D87" s="95" t="s">
        <v>215</v>
      </c>
      <c r="E87" s="92"/>
      <c r="F87" s="95"/>
      <c r="G87" s="79">
        <v>320</v>
      </c>
    </row>
    <row r="88" spans="3:7" hidden="1" outlineLevel="1" x14ac:dyDescent="0.2">
      <c r="C88" s="91" t="s">
        <v>229</v>
      </c>
      <c r="D88" s="95" t="s">
        <v>190</v>
      </c>
      <c r="E88" s="92"/>
      <c r="F88" s="95"/>
      <c r="G88" s="96">
        <f>'Price List'!$F$70</f>
        <v>67500</v>
      </c>
    </row>
    <row r="89" spans="3:7" hidden="1" outlineLevel="1" x14ac:dyDescent="0.2">
      <c r="C89" s="91"/>
      <c r="D89" s="106" t="s">
        <v>215</v>
      </c>
      <c r="E89" s="92" t="s">
        <v>221</v>
      </c>
      <c r="F89" s="95"/>
      <c r="G89" s="79">
        <v>16</v>
      </c>
    </row>
    <row r="90" spans="3:7" hidden="1" outlineLevel="1" x14ac:dyDescent="0.2">
      <c r="C90" s="91" t="s">
        <v>230</v>
      </c>
      <c r="D90" s="95" t="s">
        <v>190</v>
      </c>
      <c r="E90" s="92" t="s">
        <v>223</v>
      </c>
      <c r="F90" s="95"/>
      <c r="G90" s="96">
        <f>'Price List'!$F$73</f>
        <v>428625</v>
      </c>
    </row>
    <row r="91" spans="3:7" hidden="1" outlineLevel="1" x14ac:dyDescent="0.2">
      <c r="C91" s="91"/>
      <c r="D91" s="106" t="s">
        <v>215</v>
      </c>
      <c r="E91" s="92" t="s">
        <v>224</v>
      </c>
      <c r="F91" s="95"/>
      <c r="G91" s="79">
        <v>2</v>
      </c>
    </row>
    <row r="92" spans="3:7" hidden="1" outlineLevel="1" x14ac:dyDescent="0.2">
      <c r="C92" s="91" t="s">
        <v>231</v>
      </c>
      <c r="D92" s="95" t="s">
        <v>190</v>
      </c>
      <c r="E92" s="92" t="s">
        <v>232</v>
      </c>
      <c r="F92" s="95"/>
      <c r="G92" s="96">
        <f>'Price List'!$F$78</f>
        <v>270000</v>
      </c>
    </row>
    <row r="93" spans="3:7" hidden="1" outlineLevel="1" x14ac:dyDescent="0.2">
      <c r="C93" s="91"/>
      <c r="D93" s="106" t="s">
        <v>215</v>
      </c>
      <c r="E93" s="92"/>
      <c r="F93" s="95"/>
      <c r="G93" s="79">
        <v>32</v>
      </c>
    </row>
    <row r="94" spans="3:7" hidden="1" outlineLevel="1" x14ac:dyDescent="0.2">
      <c r="C94" s="105" t="s">
        <v>233</v>
      </c>
      <c r="D94" s="95" t="s">
        <v>190</v>
      </c>
      <c r="E94" s="107" t="s">
        <v>234</v>
      </c>
      <c r="F94" s="95"/>
      <c r="G94" s="96">
        <v>5000</v>
      </c>
    </row>
    <row r="95" spans="3:7" hidden="1" outlineLevel="1" x14ac:dyDescent="0.2">
      <c r="C95" s="105"/>
      <c r="D95" s="106" t="s">
        <v>215</v>
      </c>
      <c r="E95" s="92" t="s">
        <v>235</v>
      </c>
      <c r="F95" s="95"/>
      <c r="G95" s="79">
        <v>2</v>
      </c>
    </row>
    <row r="96" spans="3:7" hidden="1" outlineLevel="1" x14ac:dyDescent="0.2">
      <c r="C96" s="105" t="s">
        <v>236</v>
      </c>
      <c r="D96" s="95" t="s">
        <v>190</v>
      </c>
      <c r="E96" s="92" t="s">
        <v>237</v>
      </c>
      <c r="F96" s="95"/>
      <c r="G96" s="96">
        <f>'Price List'!$F$71</f>
        <v>337500</v>
      </c>
    </row>
    <row r="97" spans="1:15" hidden="1" outlineLevel="1" x14ac:dyDescent="0.2">
      <c r="C97" s="105"/>
      <c r="D97" s="106" t="s">
        <v>215</v>
      </c>
      <c r="E97" s="92" t="s">
        <v>235</v>
      </c>
      <c r="F97" s="95"/>
      <c r="G97" s="79">
        <v>30</v>
      </c>
    </row>
    <row r="98" spans="1:15" hidden="1" outlineLevel="1" x14ac:dyDescent="0.2">
      <c r="C98" s="105" t="s">
        <v>238</v>
      </c>
      <c r="D98" s="95" t="s">
        <v>190</v>
      </c>
      <c r="E98" s="92" t="s">
        <v>237</v>
      </c>
      <c r="F98" s="95"/>
      <c r="G98" s="96">
        <f>'Price List'!$F$72</f>
        <v>243000</v>
      </c>
    </row>
    <row r="99" spans="1:15" hidden="1" outlineLevel="1" x14ac:dyDescent="0.2">
      <c r="D99" s="106" t="s">
        <v>215</v>
      </c>
      <c r="E99" s="92" t="s">
        <v>235</v>
      </c>
      <c r="F99" s="95"/>
      <c r="G99" s="79">
        <f>G97*3</f>
        <v>90</v>
      </c>
    </row>
    <row r="100" spans="1:15" ht="7.25" hidden="1" customHeight="1" outlineLevel="1" x14ac:dyDescent="0.2">
      <c r="A100" s="72"/>
      <c r="B100" s="72"/>
      <c r="C100" s="72"/>
    </row>
    <row r="101" spans="1:15" hidden="1" collapsed="1" x14ac:dyDescent="0.2">
      <c r="B101" s="122" t="s">
        <v>239</v>
      </c>
      <c r="C101" s="122"/>
      <c r="D101" s="123"/>
      <c r="E101" s="123"/>
      <c r="F101" s="123"/>
      <c r="G101" s="149">
        <v>5</v>
      </c>
      <c r="H101" s="153"/>
      <c r="I101" s="149"/>
      <c r="J101" s="149"/>
      <c r="K101" s="149">
        <v>9</v>
      </c>
      <c r="L101" s="149">
        <v>10</v>
      </c>
      <c r="M101" s="149">
        <v>11</v>
      </c>
      <c r="N101" s="149">
        <v>12</v>
      </c>
      <c r="O101" s="149">
        <v>13</v>
      </c>
    </row>
    <row r="102" spans="1:15" hidden="1" x14ac:dyDescent="0.2">
      <c r="C102" s="88" t="s">
        <v>240</v>
      </c>
      <c r="E102" s="65"/>
      <c r="F102" s="65"/>
      <c r="G102" s="89">
        <f>G106</f>
        <v>4977325</v>
      </c>
      <c r="I102" s="89"/>
      <c r="J102" s="89"/>
      <c r="K102" s="89">
        <f>G102*(1+K$19)</f>
        <v>5226191.25</v>
      </c>
      <c r="L102" s="89">
        <f t="shared" ref="L102:O104" si="3">K102*(1+L$19)</f>
        <v>5487500.8125</v>
      </c>
      <c r="M102" s="89">
        <f t="shared" si="3"/>
        <v>5761875.8531250004</v>
      </c>
      <c r="N102" s="89">
        <f t="shared" si="3"/>
        <v>6049969.6457812507</v>
      </c>
      <c r="O102" s="89">
        <f t="shared" si="3"/>
        <v>6352468.1280703135</v>
      </c>
    </row>
    <row r="103" spans="1:15" hidden="1" x14ac:dyDescent="0.2">
      <c r="C103" s="88" t="s">
        <v>241</v>
      </c>
      <c r="E103" s="65"/>
      <c r="F103" s="65"/>
      <c r="G103" s="89">
        <f>G127</f>
        <v>11004550</v>
      </c>
      <c r="I103" s="89"/>
      <c r="J103" s="89"/>
      <c r="K103" s="89">
        <f>G103*(1+K$19)</f>
        <v>11554777.5</v>
      </c>
      <c r="L103" s="89">
        <f t="shared" si="3"/>
        <v>12132516.375</v>
      </c>
      <c r="M103" s="89">
        <f t="shared" si="3"/>
        <v>12739142.19375</v>
      </c>
      <c r="N103" s="89">
        <f t="shared" si="3"/>
        <v>13376099.303437499</v>
      </c>
      <c r="O103" s="89">
        <f t="shared" si="3"/>
        <v>14044904.268609375</v>
      </c>
    </row>
    <row r="104" spans="1:15" hidden="1" x14ac:dyDescent="0.2">
      <c r="C104" s="88" t="s">
        <v>242</v>
      </c>
      <c r="E104" s="65"/>
      <c r="F104" s="65"/>
      <c r="G104" s="89">
        <f>G148</f>
        <v>33377150</v>
      </c>
      <c r="I104" s="89"/>
      <c r="J104" s="89"/>
      <c r="K104" s="89">
        <f>G104*(1+K$19)</f>
        <v>35046007.5</v>
      </c>
      <c r="L104" s="89">
        <f t="shared" si="3"/>
        <v>36798307.875</v>
      </c>
      <c r="M104" s="89">
        <f t="shared" si="3"/>
        <v>38638223.268750004</v>
      </c>
      <c r="N104" s="89">
        <f t="shared" si="3"/>
        <v>40570134.432187505</v>
      </c>
      <c r="O104" s="89">
        <f t="shared" si="3"/>
        <v>42598641.153796881</v>
      </c>
    </row>
    <row r="105" spans="1:15" ht="7.25" hidden="1" customHeight="1" x14ac:dyDescent="0.2">
      <c r="C105" s="72"/>
      <c r="E105" s="65"/>
      <c r="F105" s="65"/>
      <c r="G105" s="65"/>
      <c r="H105" s="65"/>
      <c r="I105" s="65"/>
      <c r="J105" s="65"/>
      <c r="K105" s="65"/>
      <c r="L105" s="65"/>
      <c r="M105" s="65"/>
      <c r="N105" s="65"/>
      <c r="O105" s="65"/>
    </row>
    <row r="106" spans="1:15" hidden="1" outlineLevel="1" x14ac:dyDescent="0.2">
      <c r="C106" s="102" t="s">
        <v>243</v>
      </c>
      <c r="D106" s="108"/>
      <c r="E106" s="68"/>
      <c r="F106" s="68"/>
      <c r="G106" s="104">
        <f>G107+G116+G121</f>
        <v>4977325</v>
      </c>
      <c r="H106" s="65"/>
      <c r="I106" s="65"/>
      <c r="J106" s="65"/>
      <c r="K106" s="65"/>
      <c r="L106" s="65"/>
      <c r="M106" s="65"/>
      <c r="N106" s="65"/>
      <c r="O106" s="65"/>
    </row>
    <row r="107" spans="1:15" hidden="1" outlineLevel="1" x14ac:dyDescent="0.2">
      <c r="C107" s="94" t="s">
        <v>244</v>
      </c>
      <c r="E107" s="65"/>
      <c r="F107" s="65"/>
      <c r="G107" s="109">
        <f>G108*G109+G110*G111+G112*G113+G114*G115</f>
        <v>949000</v>
      </c>
      <c r="H107" s="65"/>
      <c r="I107" s="65"/>
      <c r="J107" s="65"/>
      <c r="K107" s="65"/>
      <c r="L107" s="65"/>
      <c r="M107" s="65"/>
      <c r="N107" s="65"/>
      <c r="O107" s="65"/>
    </row>
    <row r="108" spans="1:15" hidden="1" outlineLevel="1" x14ac:dyDescent="0.2">
      <c r="C108" s="91" t="s">
        <v>19</v>
      </c>
      <c r="D108" s="95" t="s">
        <v>190</v>
      </c>
      <c r="E108" s="65"/>
      <c r="F108" s="65"/>
      <c r="G108" s="97">
        <f>'Price List'!$F$11</f>
        <v>47250</v>
      </c>
      <c r="H108" s="65"/>
      <c r="I108" s="65"/>
      <c r="J108" s="65"/>
      <c r="K108" s="65"/>
      <c r="L108" s="65"/>
      <c r="M108" s="65"/>
      <c r="N108" s="65"/>
      <c r="O108" s="65"/>
    </row>
    <row r="109" spans="1:15" s="69" customFormat="1" hidden="1" outlineLevel="1" x14ac:dyDescent="0.2">
      <c r="C109" s="110"/>
      <c r="D109" s="111" t="s">
        <v>215</v>
      </c>
      <c r="E109" s="70"/>
      <c r="F109" s="70"/>
      <c r="G109" s="112">
        <v>20</v>
      </c>
      <c r="H109" s="65"/>
      <c r="I109" s="70"/>
      <c r="J109" s="70"/>
      <c r="K109" s="70"/>
      <c r="L109" s="70"/>
      <c r="M109" s="70"/>
      <c r="N109" s="70"/>
      <c r="O109" s="70"/>
    </row>
    <row r="110" spans="1:15" hidden="1" outlineLevel="1" x14ac:dyDescent="0.2">
      <c r="C110" s="105" t="s">
        <v>18</v>
      </c>
      <c r="D110" s="95" t="s">
        <v>190</v>
      </c>
      <c r="E110" s="65"/>
      <c r="F110" s="65"/>
      <c r="G110" s="97">
        <f>'Price List'!$F$10</f>
        <v>94500</v>
      </c>
      <c r="H110" s="65"/>
      <c r="I110" s="65"/>
      <c r="J110" s="65"/>
      <c r="K110" s="65"/>
      <c r="L110" s="65"/>
      <c r="M110" s="65"/>
      <c r="N110" s="65"/>
      <c r="O110" s="65"/>
    </row>
    <row r="111" spans="1:15" hidden="1" outlineLevel="1" x14ac:dyDescent="0.2">
      <c r="C111" s="91"/>
      <c r="D111" s="106" t="s">
        <v>215</v>
      </c>
      <c r="E111" s="65"/>
      <c r="F111" s="65"/>
      <c r="G111" s="79"/>
      <c r="H111" s="65"/>
      <c r="I111" s="65"/>
      <c r="J111" s="65"/>
      <c r="K111" s="65"/>
      <c r="L111" s="65"/>
      <c r="M111" s="65"/>
      <c r="N111" s="65"/>
      <c r="O111" s="65"/>
    </row>
    <row r="112" spans="1:15" hidden="1" outlineLevel="1" x14ac:dyDescent="0.2">
      <c r="C112" s="91" t="s">
        <v>245</v>
      </c>
      <c r="D112" s="95" t="s">
        <v>190</v>
      </c>
      <c r="E112" s="65"/>
      <c r="F112" s="65"/>
      <c r="G112" s="109">
        <v>200</v>
      </c>
      <c r="H112" s="65"/>
      <c r="I112" s="65"/>
      <c r="J112" s="65"/>
      <c r="K112" s="65"/>
      <c r="L112" s="65"/>
      <c r="M112" s="65"/>
      <c r="N112" s="65"/>
      <c r="O112" s="65"/>
    </row>
    <row r="113" spans="3:15" hidden="1" outlineLevel="1" x14ac:dyDescent="0.2">
      <c r="C113" s="91"/>
      <c r="D113" s="106" t="s">
        <v>215</v>
      </c>
      <c r="E113" s="65"/>
      <c r="F113" s="65"/>
      <c r="G113" s="109">
        <f>G111+G109</f>
        <v>20</v>
      </c>
      <c r="H113" s="65"/>
      <c r="I113" s="65"/>
      <c r="J113" s="65"/>
      <c r="K113" s="65"/>
      <c r="L113" s="65"/>
      <c r="M113" s="65"/>
      <c r="N113" s="65"/>
      <c r="O113" s="65"/>
    </row>
    <row r="114" spans="3:15" hidden="1" outlineLevel="1" x14ac:dyDescent="0.2">
      <c r="C114" s="105" t="s">
        <v>42</v>
      </c>
      <c r="D114" s="95" t="s">
        <v>190</v>
      </c>
      <c r="E114" s="65"/>
      <c r="F114" s="65"/>
      <c r="G114" s="97">
        <f>'Price List'!$F$26</f>
        <v>270000</v>
      </c>
      <c r="H114" s="65"/>
      <c r="I114" s="65"/>
      <c r="J114" s="65"/>
      <c r="K114" s="65"/>
      <c r="L114" s="65"/>
      <c r="M114" s="65"/>
      <c r="N114" s="65"/>
      <c r="O114" s="65"/>
    </row>
    <row r="115" spans="3:15" hidden="1" outlineLevel="1" x14ac:dyDescent="0.2">
      <c r="C115" s="91"/>
      <c r="D115" s="106" t="s">
        <v>215</v>
      </c>
      <c r="E115" s="65"/>
      <c r="F115" s="65"/>
      <c r="G115" s="79">
        <v>0</v>
      </c>
      <c r="H115" s="65"/>
      <c r="I115" s="65"/>
      <c r="J115" s="65"/>
      <c r="K115" s="65"/>
      <c r="L115" s="65"/>
      <c r="M115" s="65"/>
      <c r="N115" s="65"/>
      <c r="O115" s="65"/>
    </row>
    <row r="116" spans="3:15" hidden="1" outlineLevel="1" x14ac:dyDescent="0.2">
      <c r="C116" s="94" t="s">
        <v>246</v>
      </c>
      <c r="D116" s="95"/>
      <c r="E116" s="95"/>
      <c r="F116" s="95"/>
      <c r="G116" s="109">
        <f>SUMPRODUCT(G117:G120,G$23:G$26)</f>
        <v>2205825</v>
      </c>
      <c r="H116" s="95"/>
      <c r="I116" s="95"/>
      <c r="J116" s="95"/>
      <c r="K116" s="95"/>
      <c r="L116" s="65"/>
      <c r="M116" s="65"/>
      <c r="N116" s="65"/>
      <c r="O116" s="65"/>
    </row>
    <row r="117" spans="3:15" hidden="1" outlineLevel="1" x14ac:dyDescent="0.2">
      <c r="C117" s="91" t="s">
        <v>247</v>
      </c>
      <c r="D117" s="106" t="s">
        <v>215</v>
      </c>
      <c r="E117" s="65"/>
      <c r="F117" s="65"/>
      <c r="G117" s="79">
        <v>1</v>
      </c>
      <c r="H117" s="65"/>
      <c r="I117" s="65"/>
      <c r="J117" s="65"/>
      <c r="K117" s="65"/>
      <c r="L117" s="65"/>
      <c r="M117" s="65"/>
      <c r="N117" s="65"/>
      <c r="O117" s="65"/>
    </row>
    <row r="118" spans="3:15" hidden="1" outlineLevel="1" x14ac:dyDescent="0.2">
      <c r="C118" s="91" t="s">
        <v>248</v>
      </c>
      <c r="D118" s="106" t="s">
        <v>215</v>
      </c>
      <c r="E118" s="65"/>
      <c r="F118" s="65"/>
      <c r="G118" s="79"/>
      <c r="H118" s="65"/>
      <c r="I118" s="65"/>
      <c r="J118" s="65"/>
      <c r="K118" s="65"/>
      <c r="L118" s="65"/>
      <c r="M118" s="65"/>
      <c r="N118" s="65"/>
      <c r="O118" s="65"/>
    </row>
    <row r="119" spans="3:15" hidden="1" outlineLevel="1" x14ac:dyDescent="0.2">
      <c r="C119" s="91" t="s">
        <v>249</v>
      </c>
      <c r="D119" s="106" t="s">
        <v>215</v>
      </c>
      <c r="E119" s="65"/>
      <c r="F119" s="65"/>
      <c r="G119" s="79">
        <v>1</v>
      </c>
      <c r="H119" s="65"/>
      <c r="I119" s="65"/>
      <c r="J119" s="65"/>
      <c r="K119" s="65"/>
      <c r="L119" s="65"/>
      <c r="M119" s="65"/>
      <c r="N119" s="65"/>
      <c r="O119" s="65"/>
    </row>
    <row r="120" spans="3:15" hidden="1" outlineLevel="1" x14ac:dyDescent="0.2">
      <c r="C120" s="91" t="s">
        <v>250</v>
      </c>
      <c r="D120" s="106" t="s">
        <v>215</v>
      </c>
      <c r="E120" s="65"/>
      <c r="F120" s="65"/>
      <c r="G120" s="79">
        <v>0</v>
      </c>
      <c r="H120" s="65"/>
      <c r="I120" s="65"/>
      <c r="J120" s="65"/>
      <c r="K120" s="65"/>
      <c r="L120" s="65"/>
      <c r="M120" s="65"/>
      <c r="N120" s="65"/>
      <c r="O120" s="65"/>
    </row>
    <row r="121" spans="3:15" hidden="1" outlineLevel="1" x14ac:dyDescent="0.2">
      <c r="C121" s="94" t="s">
        <v>251</v>
      </c>
      <c r="D121"/>
      <c r="G121" s="109">
        <f>G122*G123+G124*G125</f>
        <v>1822500</v>
      </c>
      <c r="I121" s="65"/>
      <c r="J121" s="65"/>
      <c r="K121" s="65"/>
      <c r="L121" s="65"/>
      <c r="M121" s="65"/>
      <c r="N121" s="65"/>
      <c r="O121" s="65"/>
    </row>
    <row r="122" spans="3:15" hidden="1" outlineLevel="1" x14ac:dyDescent="0.2">
      <c r="C122" s="91" t="s">
        <v>252</v>
      </c>
      <c r="D122" s="95" t="s">
        <v>190</v>
      </c>
      <c r="E122" s="65"/>
      <c r="F122" s="65"/>
      <c r="G122" s="97">
        <f>'Price List'!$F$11</f>
        <v>47250</v>
      </c>
      <c r="H122" s="65"/>
      <c r="I122" s="65"/>
      <c r="J122" s="65"/>
      <c r="K122" s="65"/>
      <c r="L122" s="65"/>
      <c r="M122" s="65"/>
      <c r="N122" s="65"/>
      <c r="O122" s="65"/>
    </row>
    <row r="123" spans="3:15" hidden="1" outlineLevel="1" x14ac:dyDescent="0.2">
      <c r="C123" s="91"/>
      <c r="D123" s="106" t="s">
        <v>215</v>
      </c>
      <c r="E123" s="65"/>
      <c r="F123" s="65"/>
      <c r="G123" s="79">
        <v>10</v>
      </c>
      <c r="H123" s="65"/>
      <c r="I123" s="65"/>
      <c r="J123" s="65"/>
      <c r="K123" s="65"/>
      <c r="L123" s="65"/>
      <c r="M123" s="65"/>
      <c r="N123" s="65"/>
      <c r="O123" s="65"/>
    </row>
    <row r="124" spans="3:15" hidden="1" outlineLevel="1" x14ac:dyDescent="0.2">
      <c r="C124" s="91" t="s">
        <v>118</v>
      </c>
      <c r="D124" s="95" t="s">
        <v>190</v>
      </c>
      <c r="E124" s="65"/>
      <c r="F124" s="65"/>
      <c r="G124" s="97">
        <f>'Price List'!$F$77</f>
        <v>1350</v>
      </c>
      <c r="H124" s="65"/>
      <c r="I124" s="65"/>
      <c r="J124" s="65"/>
      <c r="K124" s="65"/>
      <c r="L124" s="65"/>
      <c r="M124" s="65"/>
      <c r="N124" s="65"/>
      <c r="O124" s="65"/>
    </row>
    <row r="125" spans="3:15" hidden="1" outlineLevel="1" x14ac:dyDescent="0.2">
      <c r="C125" s="91"/>
      <c r="D125" s="106" t="s">
        <v>215</v>
      </c>
      <c r="E125" s="65"/>
      <c r="F125" s="65"/>
      <c r="G125" s="79">
        <v>1000</v>
      </c>
      <c r="H125" s="65"/>
      <c r="I125" s="65"/>
      <c r="J125" s="65"/>
      <c r="K125" s="65"/>
      <c r="L125" s="65"/>
      <c r="M125" s="65"/>
      <c r="N125" s="65"/>
      <c r="O125" s="65"/>
    </row>
    <row r="126" spans="3:15" ht="8" hidden="1" customHeight="1" outlineLevel="1" x14ac:dyDescent="0.2">
      <c r="C126" s="91"/>
      <c r="D126"/>
      <c r="E126" s="65"/>
      <c r="F126" s="65"/>
      <c r="G126" s="65"/>
      <c r="H126" s="65"/>
      <c r="I126" s="65"/>
      <c r="J126" s="65"/>
      <c r="K126" s="65"/>
      <c r="L126" s="65"/>
      <c r="M126" s="65"/>
      <c r="N126" s="65"/>
      <c r="O126" s="65"/>
    </row>
    <row r="127" spans="3:15" hidden="1" outlineLevel="1" x14ac:dyDescent="0.2">
      <c r="C127" s="102" t="s">
        <v>253</v>
      </c>
      <c r="D127" s="108"/>
      <c r="E127" s="68"/>
      <c r="F127" s="68"/>
      <c r="G127" s="104">
        <f>G128+G137+G142</f>
        <v>11004550</v>
      </c>
      <c r="H127" s="65"/>
      <c r="I127" s="65"/>
      <c r="J127" s="65"/>
      <c r="K127" s="65"/>
      <c r="L127" s="65"/>
      <c r="M127" s="65"/>
      <c r="N127" s="65"/>
      <c r="O127" s="65"/>
    </row>
    <row r="128" spans="3:15" hidden="1" outlineLevel="1" x14ac:dyDescent="0.2">
      <c r="C128" s="94" t="s">
        <v>244</v>
      </c>
      <c r="E128" s="65"/>
      <c r="F128" s="65"/>
      <c r="G128" s="109">
        <f>G129*G130+G131*G132+G133*G134+G135*G136</f>
        <v>3823750</v>
      </c>
      <c r="H128" s="65"/>
      <c r="I128" s="65"/>
      <c r="J128" s="65"/>
      <c r="K128" s="65"/>
      <c r="L128" s="65"/>
      <c r="M128" s="65"/>
      <c r="N128" s="65"/>
      <c r="O128" s="65"/>
    </row>
    <row r="129" spans="3:15" hidden="1" outlineLevel="1" x14ac:dyDescent="0.2">
      <c r="C129" s="91" t="s">
        <v>19</v>
      </c>
      <c r="D129" s="95" t="s">
        <v>190</v>
      </c>
      <c r="E129" s="65"/>
      <c r="F129" s="65"/>
      <c r="G129" s="97">
        <f>'Price List'!$F$11</f>
        <v>47250</v>
      </c>
      <c r="H129" s="65"/>
      <c r="I129" s="65"/>
      <c r="J129" s="65"/>
      <c r="K129" s="65"/>
      <c r="L129" s="65"/>
      <c r="M129" s="65"/>
      <c r="N129" s="65"/>
      <c r="O129" s="65"/>
    </row>
    <row r="130" spans="3:15" hidden="1" outlineLevel="1" x14ac:dyDescent="0.2">
      <c r="C130" s="91"/>
      <c r="D130" s="106" t="s">
        <v>215</v>
      </c>
      <c r="E130" s="65"/>
      <c r="F130" s="65"/>
      <c r="G130" s="79">
        <v>25</v>
      </c>
      <c r="H130" s="65"/>
      <c r="I130" s="65"/>
      <c r="J130" s="65"/>
      <c r="K130" s="65"/>
      <c r="L130" s="65"/>
      <c r="M130" s="65"/>
      <c r="N130" s="65"/>
      <c r="O130" s="65"/>
    </row>
    <row r="131" spans="3:15" hidden="1" outlineLevel="1" x14ac:dyDescent="0.2">
      <c r="C131" s="91" t="s">
        <v>18</v>
      </c>
      <c r="D131" s="95" t="s">
        <v>190</v>
      </c>
      <c r="E131" s="65"/>
      <c r="F131" s="65"/>
      <c r="G131" s="97">
        <f>'Price List'!$F$10</f>
        <v>94500</v>
      </c>
      <c r="H131" s="65"/>
      <c r="I131" s="65"/>
      <c r="J131" s="65"/>
      <c r="K131" s="65"/>
      <c r="L131" s="65"/>
      <c r="M131" s="65"/>
      <c r="N131" s="65"/>
      <c r="O131" s="65"/>
    </row>
    <row r="132" spans="3:15" hidden="1" outlineLevel="1" x14ac:dyDescent="0.2">
      <c r="C132" s="91"/>
      <c r="D132" s="106" t="s">
        <v>215</v>
      </c>
      <c r="E132" s="65"/>
      <c r="F132" s="65"/>
      <c r="G132" s="79">
        <v>25</v>
      </c>
      <c r="H132" s="65"/>
      <c r="I132" s="65"/>
      <c r="J132" s="65"/>
      <c r="K132" s="65"/>
      <c r="L132" s="65"/>
      <c r="M132" s="65"/>
      <c r="N132" s="65"/>
      <c r="O132" s="65"/>
    </row>
    <row r="133" spans="3:15" hidden="1" outlineLevel="1" x14ac:dyDescent="0.2">
      <c r="C133" s="91" t="s">
        <v>245</v>
      </c>
      <c r="D133" s="95" t="s">
        <v>190</v>
      </c>
      <c r="E133" s="65"/>
      <c r="F133" s="65"/>
      <c r="G133" s="109">
        <v>200</v>
      </c>
      <c r="H133" s="65"/>
      <c r="I133" s="65"/>
      <c r="J133" s="65"/>
      <c r="K133" s="65"/>
      <c r="L133" s="65"/>
      <c r="M133" s="65"/>
      <c r="N133" s="65"/>
      <c r="O133" s="65"/>
    </row>
    <row r="134" spans="3:15" hidden="1" outlineLevel="1" x14ac:dyDescent="0.2">
      <c r="C134" s="91"/>
      <c r="D134" s="106" t="s">
        <v>215</v>
      </c>
      <c r="E134" s="65"/>
      <c r="F134" s="65"/>
      <c r="G134" s="109">
        <f>G132+G130</f>
        <v>50</v>
      </c>
      <c r="H134" s="65"/>
      <c r="I134" s="65"/>
      <c r="J134" s="65"/>
      <c r="K134" s="65"/>
      <c r="L134" s="65"/>
      <c r="M134" s="65"/>
      <c r="N134" s="65"/>
      <c r="O134" s="65"/>
    </row>
    <row r="135" spans="3:15" hidden="1" outlineLevel="1" x14ac:dyDescent="0.2">
      <c r="C135" s="91" t="s">
        <v>42</v>
      </c>
      <c r="D135" s="95" t="s">
        <v>190</v>
      </c>
      <c r="E135" s="65"/>
      <c r="F135" s="65"/>
      <c r="G135" s="97">
        <f>'Price List'!$F$26</f>
        <v>270000</v>
      </c>
      <c r="H135" s="65"/>
      <c r="I135" s="65"/>
      <c r="J135" s="65"/>
      <c r="K135" s="65"/>
      <c r="L135" s="65"/>
      <c r="M135" s="65"/>
      <c r="N135" s="65"/>
      <c r="O135" s="65"/>
    </row>
    <row r="136" spans="3:15" hidden="1" outlineLevel="1" x14ac:dyDescent="0.2">
      <c r="C136" s="91"/>
      <c r="D136" s="106" t="s">
        <v>215</v>
      </c>
      <c r="E136" s="65"/>
      <c r="F136" s="65"/>
      <c r="G136" s="79">
        <v>1</v>
      </c>
      <c r="H136" s="65"/>
      <c r="I136" s="65"/>
      <c r="J136" s="65"/>
      <c r="K136" s="65"/>
      <c r="L136" s="65"/>
      <c r="M136" s="65"/>
      <c r="N136" s="65"/>
      <c r="O136" s="65"/>
    </row>
    <row r="137" spans="3:15" hidden="1" outlineLevel="1" x14ac:dyDescent="0.2">
      <c r="C137" s="94" t="s">
        <v>246</v>
      </c>
      <c r="D137" s="95"/>
      <c r="E137" s="95"/>
      <c r="F137" s="95"/>
      <c r="G137" s="109">
        <f>SUMPRODUCT(G138:G141,G$23:G$26)</f>
        <v>5122050</v>
      </c>
      <c r="H137" s="95"/>
      <c r="I137" s="95"/>
      <c r="J137" s="95"/>
      <c r="K137" s="95"/>
      <c r="L137" s="65"/>
      <c r="M137" s="65"/>
      <c r="N137" s="65"/>
      <c r="O137" s="65"/>
    </row>
    <row r="138" spans="3:15" hidden="1" outlineLevel="1" x14ac:dyDescent="0.2">
      <c r="C138" s="91" t="s">
        <v>247</v>
      </c>
      <c r="D138" s="106" t="s">
        <v>215</v>
      </c>
      <c r="E138" s="65"/>
      <c r="F138" s="65"/>
      <c r="G138" s="79">
        <v>2</v>
      </c>
      <c r="H138" s="65"/>
      <c r="I138" s="65"/>
      <c r="J138" s="65"/>
      <c r="K138" s="65"/>
      <c r="L138" s="65"/>
      <c r="M138" s="65"/>
      <c r="N138" s="65"/>
      <c r="O138" s="65"/>
    </row>
    <row r="139" spans="3:15" hidden="1" outlineLevel="1" x14ac:dyDescent="0.2">
      <c r="C139" s="91" t="s">
        <v>248</v>
      </c>
      <c r="D139" s="106" t="s">
        <v>215</v>
      </c>
      <c r="E139" s="65"/>
      <c r="F139" s="65"/>
      <c r="G139" s="79">
        <v>1</v>
      </c>
      <c r="H139" s="65"/>
      <c r="I139" s="65"/>
      <c r="J139" s="65"/>
      <c r="K139" s="65"/>
      <c r="L139" s="65"/>
      <c r="M139" s="65"/>
      <c r="N139" s="65"/>
      <c r="O139" s="65"/>
    </row>
    <row r="140" spans="3:15" hidden="1" outlineLevel="1" x14ac:dyDescent="0.2">
      <c r="C140" s="91" t="s">
        <v>249</v>
      </c>
      <c r="D140" s="106" t="s">
        <v>215</v>
      </c>
      <c r="E140" s="65"/>
      <c r="F140" s="65"/>
      <c r="G140" s="79">
        <v>2</v>
      </c>
      <c r="H140" s="65"/>
      <c r="I140" s="65"/>
      <c r="J140" s="65"/>
      <c r="K140" s="65"/>
      <c r="L140" s="65"/>
      <c r="M140" s="65"/>
      <c r="N140" s="65"/>
      <c r="O140" s="65"/>
    </row>
    <row r="141" spans="3:15" hidden="1" outlineLevel="1" x14ac:dyDescent="0.2">
      <c r="C141" s="91" t="s">
        <v>250</v>
      </c>
      <c r="D141" s="106" t="s">
        <v>215</v>
      </c>
      <c r="E141" s="65"/>
      <c r="F141" s="65"/>
      <c r="G141" s="79"/>
      <c r="H141" s="65"/>
      <c r="I141" s="65"/>
      <c r="J141" s="65"/>
      <c r="K141" s="65"/>
      <c r="L141" s="65"/>
      <c r="M141" s="65"/>
      <c r="N141" s="65"/>
      <c r="O141" s="65"/>
    </row>
    <row r="142" spans="3:15" hidden="1" outlineLevel="1" x14ac:dyDescent="0.2">
      <c r="C142" s="94" t="s">
        <v>251</v>
      </c>
      <c r="D142"/>
      <c r="G142" s="109">
        <f>G143*G144+G145*G146</f>
        <v>2058750</v>
      </c>
      <c r="I142" s="65"/>
      <c r="J142" s="65"/>
      <c r="K142" s="65"/>
      <c r="L142" s="65"/>
      <c r="M142" s="65"/>
      <c r="N142" s="65"/>
      <c r="O142" s="65"/>
    </row>
    <row r="143" spans="3:15" hidden="1" outlineLevel="1" x14ac:dyDescent="0.2">
      <c r="C143" s="91" t="s">
        <v>252</v>
      </c>
      <c r="D143" s="95" t="s">
        <v>190</v>
      </c>
      <c r="E143" s="65"/>
      <c r="F143" s="65"/>
      <c r="G143" s="97">
        <f>'Price List'!$F$11</f>
        <v>47250</v>
      </c>
      <c r="H143" s="65"/>
      <c r="I143" s="65"/>
      <c r="J143" s="65"/>
      <c r="K143" s="65"/>
      <c r="L143" s="65"/>
      <c r="M143" s="65"/>
      <c r="N143" s="65"/>
      <c r="O143" s="65"/>
    </row>
    <row r="144" spans="3:15" hidden="1" outlineLevel="1" x14ac:dyDescent="0.2">
      <c r="C144" s="91"/>
      <c r="D144" s="106" t="s">
        <v>215</v>
      </c>
      <c r="E144" s="65"/>
      <c r="F144" s="65"/>
      <c r="G144" s="79">
        <v>15</v>
      </c>
      <c r="H144" s="65"/>
      <c r="I144" s="65"/>
      <c r="J144" s="65"/>
      <c r="K144" s="65"/>
      <c r="L144" s="65"/>
      <c r="M144" s="65"/>
      <c r="N144" s="65"/>
      <c r="O144" s="65"/>
    </row>
    <row r="145" spans="3:15" hidden="1" outlineLevel="1" x14ac:dyDescent="0.2">
      <c r="C145" s="91" t="s">
        <v>118</v>
      </c>
      <c r="D145" s="95" t="s">
        <v>190</v>
      </c>
      <c r="E145" s="65"/>
      <c r="F145" s="65"/>
      <c r="G145" s="97">
        <f>'Price List'!$F$77</f>
        <v>1350</v>
      </c>
      <c r="H145" s="65"/>
      <c r="I145" s="65"/>
      <c r="J145" s="65"/>
      <c r="K145" s="65"/>
      <c r="L145" s="65"/>
      <c r="M145" s="65"/>
      <c r="N145" s="65"/>
      <c r="O145" s="65"/>
    </row>
    <row r="146" spans="3:15" hidden="1" outlineLevel="1" x14ac:dyDescent="0.2">
      <c r="C146" s="91"/>
      <c r="D146" s="106" t="s">
        <v>215</v>
      </c>
      <c r="E146" s="65"/>
      <c r="F146" s="65"/>
      <c r="G146" s="79">
        <v>1000</v>
      </c>
      <c r="H146" s="65"/>
      <c r="I146" s="65"/>
      <c r="J146" s="65"/>
      <c r="K146" s="65"/>
      <c r="L146" s="65"/>
      <c r="M146" s="65"/>
      <c r="N146" s="65"/>
      <c r="O146" s="65"/>
    </row>
    <row r="147" spans="3:15" ht="7.25" hidden="1" customHeight="1" outlineLevel="1" x14ac:dyDescent="0.2">
      <c r="C147" s="72"/>
      <c r="D147"/>
      <c r="E147" s="65"/>
      <c r="F147" s="65"/>
      <c r="G147" s="65"/>
      <c r="H147" s="65"/>
      <c r="I147" s="65"/>
      <c r="J147" s="65"/>
      <c r="K147" s="65"/>
      <c r="L147" s="65"/>
      <c r="M147" s="65"/>
      <c r="N147" s="65"/>
      <c r="O147" s="65"/>
    </row>
    <row r="148" spans="3:15" hidden="1" outlineLevel="1" x14ac:dyDescent="0.2">
      <c r="C148" s="102" t="s">
        <v>254</v>
      </c>
      <c r="D148" s="108"/>
      <c r="E148" s="68"/>
      <c r="F148" s="68"/>
      <c r="G148" s="104">
        <f>G149+G158+G163</f>
        <v>33377150</v>
      </c>
      <c r="H148" s="65"/>
      <c r="I148" s="65"/>
      <c r="J148" s="65"/>
      <c r="K148" s="65"/>
      <c r="L148" s="65"/>
      <c r="M148" s="65"/>
      <c r="N148" s="65"/>
      <c r="O148" s="65"/>
    </row>
    <row r="149" spans="3:15" hidden="1" outlineLevel="1" x14ac:dyDescent="0.2">
      <c r="C149" s="100" t="s">
        <v>244</v>
      </c>
      <c r="E149" s="65"/>
      <c r="F149" s="65"/>
      <c r="G149" s="109">
        <f>G150*G151+G152*G153+G154*G155+G156*G157</f>
        <v>11912000</v>
      </c>
      <c r="H149" s="65"/>
      <c r="I149" s="65"/>
      <c r="J149" s="65"/>
      <c r="K149" s="65"/>
      <c r="L149" s="65"/>
      <c r="M149" s="65"/>
      <c r="N149" s="65"/>
      <c r="O149" s="65"/>
    </row>
    <row r="150" spans="3:15" hidden="1" outlineLevel="1" x14ac:dyDescent="0.2">
      <c r="C150" s="91" t="s">
        <v>19</v>
      </c>
      <c r="D150" s="95" t="s">
        <v>190</v>
      </c>
      <c r="E150" s="65"/>
      <c r="F150" s="65"/>
      <c r="G150" s="97">
        <f>'Price List'!$F$11</f>
        <v>47250</v>
      </c>
      <c r="H150" s="65"/>
      <c r="I150" s="65"/>
      <c r="J150" s="65"/>
      <c r="K150" s="65"/>
      <c r="L150" s="65"/>
      <c r="M150" s="65"/>
      <c r="N150" s="65"/>
      <c r="O150" s="65"/>
    </row>
    <row r="151" spans="3:15" hidden="1" outlineLevel="1" x14ac:dyDescent="0.2">
      <c r="C151" s="91"/>
      <c r="D151" s="106" t="s">
        <v>215</v>
      </c>
      <c r="E151" s="65"/>
      <c r="F151" s="65"/>
      <c r="G151" s="79">
        <v>80</v>
      </c>
      <c r="H151" s="65"/>
      <c r="I151" s="65"/>
      <c r="J151" s="65"/>
      <c r="K151" s="65"/>
      <c r="L151" s="65"/>
      <c r="M151" s="65"/>
      <c r="N151" s="65"/>
      <c r="O151" s="65"/>
    </row>
    <row r="152" spans="3:15" hidden="1" outlineLevel="1" x14ac:dyDescent="0.2">
      <c r="C152" s="91" t="s">
        <v>18</v>
      </c>
      <c r="D152" s="95" t="s">
        <v>190</v>
      </c>
      <c r="E152" s="65"/>
      <c r="F152" s="65"/>
      <c r="G152" s="97">
        <f>'Price List'!$F$10</f>
        <v>94500</v>
      </c>
      <c r="H152" s="65"/>
      <c r="I152" s="65"/>
      <c r="J152" s="65"/>
      <c r="K152" s="65"/>
      <c r="L152" s="65"/>
      <c r="M152" s="65"/>
      <c r="N152" s="65"/>
      <c r="O152" s="65"/>
    </row>
    <row r="153" spans="3:15" hidden="1" outlineLevel="1" x14ac:dyDescent="0.2">
      <c r="C153" s="91"/>
      <c r="D153" s="106" t="s">
        <v>215</v>
      </c>
      <c r="E153" s="65"/>
      <c r="F153" s="65"/>
      <c r="G153" s="79">
        <v>80</v>
      </c>
      <c r="H153" s="65"/>
      <c r="I153" s="65"/>
      <c r="J153" s="65"/>
      <c r="K153" s="65"/>
      <c r="L153" s="65"/>
      <c r="M153" s="65"/>
      <c r="N153" s="65"/>
      <c r="O153" s="65"/>
    </row>
    <row r="154" spans="3:15" hidden="1" outlineLevel="1" x14ac:dyDescent="0.2">
      <c r="C154" s="91" t="s">
        <v>245</v>
      </c>
      <c r="D154" s="95" t="s">
        <v>190</v>
      </c>
      <c r="E154" s="65"/>
      <c r="F154" s="65"/>
      <c r="G154" s="109">
        <v>200</v>
      </c>
      <c r="H154" s="65"/>
      <c r="I154" s="65"/>
      <c r="J154" s="65"/>
      <c r="K154" s="65"/>
      <c r="L154" s="65"/>
      <c r="M154" s="65"/>
      <c r="N154" s="65"/>
      <c r="O154" s="65"/>
    </row>
    <row r="155" spans="3:15" hidden="1" outlineLevel="1" x14ac:dyDescent="0.2">
      <c r="C155" s="91"/>
      <c r="D155" s="106" t="s">
        <v>215</v>
      </c>
      <c r="E155" s="65"/>
      <c r="F155" s="65"/>
      <c r="G155" s="109">
        <f>G153+G151</f>
        <v>160</v>
      </c>
      <c r="H155" s="65"/>
      <c r="I155" s="65"/>
      <c r="J155" s="65"/>
      <c r="K155" s="65"/>
      <c r="L155" s="65"/>
      <c r="M155" s="65"/>
      <c r="N155" s="65"/>
      <c r="O155" s="65"/>
    </row>
    <row r="156" spans="3:15" hidden="1" outlineLevel="1" x14ac:dyDescent="0.2">
      <c r="C156" s="91" t="s">
        <v>42</v>
      </c>
      <c r="D156" s="95" t="s">
        <v>190</v>
      </c>
      <c r="E156" s="65"/>
      <c r="F156" s="65"/>
      <c r="G156" s="97">
        <f>'Price List'!$F$26</f>
        <v>270000</v>
      </c>
      <c r="H156" s="65"/>
      <c r="I156" s="65"/>
      <c r="J156" s="65"/>
      <c r="K156" s="65"/>
      <c r="L156" s="65"/>
      <c r="M156" s="65"/>
      <c r="N156" s="65"/>
      <c r="O156" s="65"/>
    </row>
    <row r="157" spans="3:15" hidden="1" outlineLevel="1" x14ac:dyDescent="0.2">
      <c r="C157" s="91"/>
      <c r="D157" s="106" t="s">
        <v>215</v>
      </c>
      <c r="E157" s="65"/>
      <c r="F157" s="65"/>
      <c r="G157" s="79">
        <v>2</v>
      </c>
      <c r="H157" s="65"/>
      <c r="I157" s="65"/>
      <c r="J157" s="65"/>
      <c r="K157" s="65"/>
      <c r="L157" s="65"/>
      <c r="M157" s="65"/>
      <c r="N157" s="65"/>
      <c r="O157" s="65"/>
    </row>
    <row r="158" spans="3:15" hidden="1" outlineLevel="1" x14ac:dyDescent="0.2">
      <c r="C158" s="94" t="s">
        <v>246</v>
      </c>
      <c r="D158" s="95"/>
      <c r="E158" s="95"/>
      <c r="F158" s="95"/>
      <c r="G158" s="109">
        <f>SUMPRODUCT(G159:G162,G$23:G$26)</f>
        <v>7020150</v>
      </c>
      <c r="H158" s="95"/>
      <c r="I158" s="95"/>
      <c r="J158" s="95"/>
      <c r="K158" s="95"/>
      <c r="L158" s="65"/>
      <c r="M158" s="65"/>
      <c r="N158" s="65"/>
      <c r="O158" s="65"/>
    </row>
    <row r="159" spans="3:15" hidden="1" outlineLevel="1" x14ac:dyDescent="0.2">
      <c r="C159" s="91" t="s">
        <v>255</v>
      </c>
      <c r="D159" s="106" t="s">
        <v>215</v>
      </c>
      <c r="E159" s="65"/>
      <c r="F159" s="65"/>
      <c r="G159" s="79">
        <v>4</v>
      </c>
      <c r="H159" s="65"/>
      <c r="I159" s="65"/>
      <c r="J159" s="65"/>
      <c r="K159" s="65"/>
      <c r="L159" s="65"/>
      <c r="M159" s="65"/>
      <c r="N159" s="65"/>
      <c r="O159" s="65"/>
    </row>
    <row r="160" spans="3:15" hidden="1" outlineLevel="1" x14ac:dyDescent="0.2">
      <c r="C160" s="91" t="s">
        <v>248</v>
      </c>
      <c r="D160" s="106" t="s">
        <v>215</v>
      </c>
      <c r="E160" s="65"/>
      <c r="F160" s="65"/>
      <c r="G160" s="79">
        <v>2</v>
      </c>
      <c r="H160" s="65"/>
      <c r="I160" s="65"/>
      <c r="J160" s="65"/>
      <c r="K160" s="65"/>
      <c r="L160" s="65"/>
      <c r="M160" s="65"/>
      <c r="N160" s="65"/>
      <c r="O160" s="65"/>
    </row>
    <row r="161" spans="3:15" hidden="1" outlineLevel="1" x14ac:dyDescent="0.2">
      <c r="C161" s="91" t="s">
        <v>249</v>
      </c>
      <c r="D161" s="106" t="s">
        <v>215</v>
      </c>
      <c r="E161" s="65"/>
      <c r="F161" s="65"/>
      <c r="G161" s="79">
        <v>1</v>
      </c>
      <c r="H161" s="65"/>
      <c r="I161" s="65"/>
      <c r="J161" s="65"/>
      <c r="K161" s="65"/>
      <c r="L161" s="65"/>
      <c r="M161" s="65"/>
      <c r="N161" s="65"/>
      <c r="O161" s="65"/>
    </row>
    <row r="162" spans="3:15" hidden="1" outlineLevel="1" x14ac:dyDescent="0.2">
      <c r="C162" s="91" t="s">
        <v>250</v>
      </c>
      <c r="D162" s="106" t="s">
        <v>215</v>
      </c>
      <c r="E162" s="65"/>
      <c r="F162" s="65"/>
      <c r="G162" s="79">
        <v>1</v>
      </c>
      <c r="H162" s="65"/>
      <c r="I162" s="65"/>
      <c r="J162" s="65"/>
      <c r="K162" s="65"/>
      <c r="L162" s="65"/>
      <c r="M162" s="65"/>
      <c r="N162" s="65"/>
      <c r="O162" s="65"/>
    </row>
    <row r="163" spans="3:15" hidden="1" outlineLevel="1" x14ac:dyDescent="0.2">
      <c r="C163" s="94" t="s">
        <v>251</v>
      </c>
      <c r="D163"/>
      <c r="G163" s="109">
        <f>G164*G165+G166*G167</f>
        <v>14445000</v>
      </c>
      <c r="I163" s="65"/>
      <c r="J163" s="65"/>
      <c r="K163" s="65"/>
      <c r="L163" s="65"/>
      <c r="M163" s="65"/>
      <c r="N163" s="65"/>
      <c r="O163" s="65"/>
    </row>
    <row r="164" spans="3:15" hidden="1" outlineLevel="1" x14ac:dyDescent="0.2">
      <c r="C164" s="91" t="s">
        <v>252</v>
      </c>
      <c r="D164" s="95" t="s">
        <v>190</v>
      </c>
      <c r="E164" s="65"/>
      <c r="F164" s="65"/>
      <c r="G164" s="97">
        <f>'Price List'!$F$11</f>
        <v>47250</v>
      </c>
      <c r="H164" s="65"/>
      <c r="I164" s="65"/>
      <c r="J164" s="65"/>
      <c r="K164" s="65"/>
      <c r="L164" s="65"/>
      <c r="M164" s="65"/>
      <c r="N164" s="65"/>
      <c r="O164" s="65"/>
    </row>
    <row r="165" spans="3:15" hidden="1" outlineLevel="1" x14ac:dyDescent="0.2">
      <c r="C165" s="91"/>
      <c r="D165" s="106" t="s">
        <v>215</v>
      </c>
      <c r="E165" s="65"/>
      <c r="F165" s="65"/>
      <c r="G165" s="79">
        <v>20</v>
      </c>
      <c r="H165" s="65"/>
      <c r="I165" s="65"/>
      <c r="J165" s="65"/>
      <c r="K165" s="65"/>
      <c r="L165" s="65"/>
      <c r="M165" s="65"/>
      <c r="N165" s="65"/>
      <c r="O165" s="65"/>
    </row>
    <row r="166" spans="3:15" hidden="1" outlineLevel="1" x14ac:dyDescent="0.2">
      <c r="C166" s="105" t="s">
        <v>256</v>
      </c>
      <c r="D166" s="113" t="s">
        <v>190</v>
      </c>
      <c r="E166" s="71"/>
      <c r="F166" s="71"/>
      <c r="G166" s="97">
        <f>'Price List'!$F$77</f>
        <v>1350</v>
      </c>
      <c r="H166" s="65"/>
      <c r="I166" s="65"/>
      <c r="J166" s="65"/>
      <c r="K166" s="65"/>
      <c r="L166" s="65"/>
      <c r="M166" s="65"/>
      <c r="N166" s="65"/>
      <c r="O166" s="65"/>
    </row>
    <row r="167" spans="3:15" hidden="1" outlineLevel="1" x14ac:dyDescent="0.2">
      <c r="C167" s="105"/>
      <c r="D167" s="114" t="s">
        <v>215</v>
      </c>
      <c r="E167" s="71"/>
      <c r="F167" s="71"/>
      <c r="G167" s="79">
        <v>10000</v>
      </c>
      <c r="H167" s="65"/>
      <c r="I167" s="65"/>
      <c r="J167" s="65"/>
      <c r="K167" s="65"/>
      <c r="L167" s="65"/>
      <c r="M167" s="65"/>
      <c r="N167" s="65"/>
      <c r="O167" s="65"/>
    </row>
    <row r="168" spans="3:15" ht="7.25" hidden="1" customHeight="1" outlineLevel="1" x14ac:dyDescent="0.2">
      <c r="C168" s="91"/>
      <c r="D168" s="106"/>
      <c r="E168" s="65"/>
      <c r="F168" s="65"/>
      <c r="G168" s="65"/>
      <c r="H168" s="65"/>
      <c r="I168" s="65"/>
      <c r="J168" s="65"/>
      <c r="K168" s="65"/>
      <c r="L168" s="65"/>
      <c r="M168" s="65"/>
      <c r="N168" s="65"/>
      <c r="O168" s="65"/>
    </row>
    <row r="169" spans="3:15" hidden="1" collapsed="1" x14ac:dyDescent="0.2">
      <c r="I169" s="140"/>
      <c r="J169" s="140"/>
      <c r="K169" s="140"/>
      <c r="L169" s="140"/>
      <c r="M169" s="140"/>
      <c r="N169" s="140"/>
      <c r="O169" s="14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3D5B9-B758-4342-94C0-AF7CE12877CD}">
  <sheetPr>
    <tabColor theme="9" tint="-0.499984740745262"/>
  </sheetPr>
  <dimension ref="B1:Q202"/>
  <sheetViews>
    <sheetView zoomScaleNormal="100" workbookViewId="0">
      <pane xSplit="3" ySplit="3" topLeftCell="D184" activePane="bottomRight" state="frozen"/>
      <selection pane="topRight" activeCell="D1" sqref="D1"/>
      <selection pane="bottomLeft" activeCell="A4" sqref="A4"/>
      <selection pane="bottomRight" activeCell="D191" sqref="D191:I200"/>
    </sheetView>
  </sheetViews>
  <sheetFormatPr baseColWidth="10" defaultColWidth="9.1640625" defaultRowHeight="15" outlineLevelRow="1" x14ac:dyDescent="0.2"/>
  <cols>
    <col min="1" max="1" width="3.33203125" style="116" customWidth="1"/>
    <col min="2" max="2" width="6" style="133" customWidth="1"/>
    <col min="3" max="3" width="43.83203125" style="138" customWidth="1"/>
    <col min="4" max="4" width="17.1640625" style="133" customWidth="1"/>
    <col min="5" max="5" width="15.5" style="133" customWidth="1"/>
    <col min="6" max="6" width="11.5" style="133" customWidth="1"/>
    <col min="7" max="7" width="19.5" style="133" customWidth="1"/>
    <col min="8" max="9" width="19.83203125" style="132" customWidth="1"/>
    <col min="10" max="10" width="1.5" style="116" customWidth="1"/>
    <col min="11" max="15" width="19.83203125" style="116" customWidth="1"/>
    <col min="16" max="16" width="3.5" style="116" customWidth="1"/>
    <col min="17" max="17" width="27.33203125" style="133" customWidth="1"/>
    <col min="18" max="16384" width="9.1640625" style="116"/>
  </cols>
  <sheetData>
    <row r="1" spans="2:17" x14ac:dyDescent="0.2">
      <c r="B1" s="116"/>
      <c r="D1" s="116"/>
      <c r="E1" s="116"/>
      <c r="F1" s="116"/>
      <c r="G1" s="116"/>
      <c r="H1" s="116"/>
      <c r="I1" s="116"/>
    </row>
    <row r="2" spans="2:17" x14ac:dyDescent="0.2">
      <c r="B2" s="126" t="s">
        <v>257</v>
      </c>
      <c r="C2" s="137"/>
      <c r="D2" s="126"/>
      <c r="E2" s="126"/>
      <c r="F2" s="126"/>
      <c r="G2" s="126"/>
      <c r="H2" s="124"/>
      <c r="I2" s="124"/>
      <c r="K2" s="126" t="s">
        <v>148</v>
      </c>
      <c r="L2" s="126"/>
      <c r="M2" s="126"/>
      <c r="N2" s="126"/>
      <c r="O2" s="126"/>
      <c r="Q2" s="148" t="s">
        <v>149</v>
      </c>
    </row>
    <row r="3" spans="2:17" s="115" customFormat="1" ht="34.5" customHeight="1" x14ac:dyDescent="0.2">
      <c r="B3" s="127"/>
      <c r="C3" s="127" t="s">
        <v>150</v>
      </c>
      <c r="D3" s="127"/>
      <c r="E3" s="127" t="s">
        <v>258</v>
      </c>
      <c r="F3" s="128" t="s">
        <v>259</v>
      </c>
      <c r="G3" s="128" t="s">
        <v>260</v>
      </c>
      <c r="H3" s="159" t="s">
        <v>261</v>
      </c>
      <c r="I3" s="159" t="s">
        <v>262</v>
      </c>
      <c r="J3" s="129"/>
      <c r="K3" s="130">
        <v>2025</v>
      </c>
      <c r="L3" s="130">
        <v>2026</v>
      </c>
      <c r="M3" s="130">
        <v>2027</v>
      </c>
      <c r="N3" s="130">
        <v>2028</v>
      </c>
      <c r="O3" s="130">
        <v>2029</v>
      </c>
      <c r="Q3" s="148"/>
    </row>
    <row r="4" spans="2:17" customFormat="1" ht="15.75" customHeight="1" x14ac:dyDescent="0.2">
      <c r="B4" s="65" t="s">
        <v>153</v>
      </c>
      <c r="C4" s="65"/>
      <c r="D4" s="65"/>
      <c r="E4" s="65"/>
      <c r="F4" s="65"/>
      <c r="G4" s="65"/>
      <c r="H4" s="162">
        <f>H5+H6</f>
        <v>0</v>
      </c>
      <c r="I4" s="163">
        <f>I5+I6</f>
        <v>0</v>
      </c>
      <c r="K4" s="163">
        <f t="shared" ref="K4:O4" si="0">K5+K6</f>
        <v>0</v>
      </c>
      <c r="L4" s="163">
        <f t="shared" si="0"/>
        <v>0</v>
      </c>
      <c r="M4" s="163">
        <f t="shared" si="0"/>
        <v>0</v>
      </c>
      <c r="N4" s="163">
        <f t="shared" si="0"/>
        <v>0</v>
      </c>
      <c r="O4" s="163">
        <f t="shared" si="0"/>
        <v>0</v>
      </c>
    </row>
    <row r="5" spans="2:17" customFormat="1" ht="15.75" customHeight="1" outlineLevel="1" x14ac:dyDescent="0.2">
      <c r="C5" s="133" t="s">
        <v>154</v>
      </c>
      <c r="H5" s="157">
        <f>SUMIF($G$15:$G$202,$C5,$H$15:$H$202)</f>
        <v>0</v>
      </c>
      <c r="I5" s="160">
        <f>SUMIF($G$15:$G$202,$C5,I$15:I$202)</f>
        <v>0</v>
      </c>
      <c r="K5" s="160">
        <f t="shared" ref="K5:O6" si="1">SUMIF($G$15:$G$60,$C5,K$15:K$60)</f>
        <v>0</v>
      </c>
      <c r="L5" s="160">
        <f t="shared" si="1"/>
        <v>0</v>
      </c>
      <c r="M5" s="160">
        <f t="shared" si="1"/>
        <v>0</v>
      </c>
      <c r="N5" s="160">
        <f t="shared" si="1"/>
        <v>0</v>
      </c>
      <c r="O5" s="160">
        <f t="shared" si="1"/>
        <v>0</v>
      </c>
    </row>
    <row r="6" spans="2:17" customFormat="1" ht="15.75" customHeight="1" outlineLevel="1" x14ac:dyDescent="0.2">
      <c r="C6" t="s">
        <v>155</v>
      </c>
      <c r="H6" s="157">
        <f>SUMIF($G$15:$G$202,$C6,$H$15:$H$202)</f>
        <v>0</v>
      </c>
      <c r="I6" s="160">
        <f>SUMIF($G$15:$G$202,$C6,I$15:I$202)</f>
        <v>0</v>
      </c>
      <c r="K6" s="160">
        <f t="shared" si="1"/>
        <v>0</v>
      </c>
      <c r="L6" s="160">
        <f t="shared" si="1"/>
        <v>0</v>
      </c>
      <c r="M6" s="160">
        <f t="shared" si="1"/>
        <v>0</v>
      </c>
      <c r="N6" s="160">
        <f t="shared" si="1"/>
        <v>0</v>
      </c>
      <c r="O6" s="160">
        <f t="shared" si="1"/>
        <v>0</v>
      </c>
    </row>
    <row r="7" spans="2:17" customFormat="1" ht="15.75" customHeight="1" outlineLevel="1" x14ac:dyDescent="0.2">
      <c r="B7" s="65" t="s">
        <v>156</v>
      </c>
    </row>
    <row r="8" spans="2:17" customFormat="1" ht="15.75" customHeight="1" outlineLevel="1" x14ac:dyDescent="0.2">
      <c r="C8" t="s">
        <v>157</v>
      </c>
      <c r="H8" s="157">
        <f>SUMIF($E$14:$E$202,$C8,$H$14:$H$202)</f>
        <v>0</v>
      </c>
      <c r="I8" s="160">
        <f>SUMIF($E$14:$E$202,$C8,$I$14:$I$202)</f>
        <v>0</v>
      </c>
      <c r="K8" s="160">
        <f t="shared" ref="K8:O9" si="2">SUMIF($E$14:$E$202,$C8,K$14:K$202)</f>
        <v>0</v>
      </c>
      <c r="L8" s="160">
        <f t="shared" si="2"/>
        <v>0</v>
      </c>
      <c r="M8" s="160">
        <f t="shared" si="2"/>
        <v>0</v>
      </c>
      <c r="N8" s="160">
        <f t="shared" si="2"/>
        <v>0</v>
      </c>
      <c r="O8" s="160">
        <f t="shared" si="2"/>
        <v>0</v>
      </c>
    </row>
    <row r="9" spans="2:17" customFormat="1" ht="15.75" customHeight="1" outlineLevel="1" x14ac:dyDescent="0.2">
      <c r="C9" t="s">
        <v>158</v>
      </c>
      <c r="H9" s="157">
        <f>SUMIF($E$14:$E$202,$C9,$H$14:$H$202)</f>
        <v>0</v>
      </c>
      <c r="I9" s="160">
        <f>SUMIF($E$14:$E$202,$C9,$I$14:$I$202)</f>
        <v>0</v>
      </c>
      <c r="K9" s="160">
        <f t="shared" si="2"/>
        <v>0</v>
      </c>
      <c r="L9" s="160">
        <f t="shared" si="2"/>
        <v>0</v>
      </c>
      <c r="M9" s="160">
        <f t="shared" si="2"/>
        <v>0</v>
      </c>
      <c r="N9" s="160">
        <f t="shared" si="2"/>
        <v>0</v>
      </c>
      <c r="O9" s="160">
        <f t="shared" si="2"/>
        <v>0</v>
      </c>
    </row>
    <row r="10" spans="2:17" customFormat="1" ht="15.75" customHeight="1" outlineLevel="1" x14ac:dyDescent="0.2">
      <c r="C10" t="s">
        <v>159</v>
      </c>
      <c r="H10" s="157"/>
      <c r="I10" s="160"/>
      <c r="K10" s="160"/>
      <c r="L10" s="160"/>
      <c r="M10" s="160"/>
      <c r="N10" s="160"/>
      <c r="O10" s="160"/>
    </row>
    <row r="11" spans="2:17" customFormat="1" ht="15.75" customHeight="1" outlineLevel="1" x14ac:dyDescent="0.2">
      <c r="C11" t="s">
        <v>161</v>
      </c>
      <c r="H11" s="157">
        <f>SUMIF($E$14:$E$202,$C11,$H$14:$H$202)</f>
        <v>0</v>
      </c>
      <c r="I11" s="160">
        <f>SUMIF($E$14:$E$202,$C11,$I$14:$I$202)</f>
        <v>0</v>
      </c>
      <c r="K11" s="160">
        <f t="shared" ref="K11:O13" si="3">SUMIF($E$14:$E$202,$C11,K$14:K$202)</f>
        <v>0</v>
      </c>
      <c r="L11" s="160">
        <f t="shared" si="3"/>
        <v>0</v>
      </c>
      <c r="M11" s="160">
        <f t="shared" si="3"/>
        <v>0</v>
      </c>
      <c r="N11" s="160">
        <f t="shared" si="3"/>
        <v>0</v>
      </c>
      <c r="O11" s="160">
        <f t="shared" si="3"/>
        <v>0</v>
      </c>
    </row>
    <row r="12" spans="2:17" customFormat="1" ht="15.75" customHeight="1" outlineLevel="1" x14ac:dyDescent="0.2">
      <c r="C12" t="s">
        <v>160</v>
      </c>
      <c r="H12" s="157">
        <f>SUMIF($E$14:$E$202,$C12,$H$14:$H$202)</f>
        <v>0</v>
      </c>
      <c r="I12" s="160">
        <f>SUMIF($E$14:$E$202,$C12,$I$14:$I$202)</f>
        <v>0</v>
      </c>
      <c r="K12" s="160">
        <f t="shared" si="3"/>
        <v>0</v>
      </c>
      <c r="L12" s="160">
        <f t="shared" si="3"/>
        <v>0</v>
      </c>
      <c r="M12" s="160">
        <f t="shared" si="3"/>
        <v>0</v>
      </c>
      <c r="N12" s="160">
        <f t="shared" si="3"/>
        <v>0</v>
      </c>
      <c r="O12" s="160">
        <f t="shared" si="3"/>
        <v>0</v>
      </c>
    </row>
    <row r="13" spans="2:17" customFormat="1" ht="15.75" customHeight="1" outlineLevel="1" x14ac:dyDescent="0.2">
      <c r="C13" t="s">
        <v>162</v>
      </c>
      <c r="H13" s="157">
        <f>SUMIF($E$14:$E$202,$C13,$H$14:$H$202)</f>
        <v>0</v>
      </c>
      <c r="I13" s="160">
        <f>SUMIF($E$14:$E$202,$C13,$I$14:$I$202)</f>
        <v>0</v>
      </c>
      <c r="K13" s="160">
        <f t="shared" si="3"/>
        <v>0</v>
      </c>
      <c r="L13" s="160">
        <f t="shared" si="3"/>
        <v>0</v>
      </c>
      <c r="M13" s="160">
        <f t="shared" si="3"/>
        <v>0</v>
      </c>
      <c r="N13" s="160">
        <f t="shared" si="3"/>
        <v>0</v>
      </c>
      <c r="O13" s="160">
        <f t="shared" si="3"/>
        <v>0</v>
      </c>
    </row>
    <row r="14" spans="2:17" customFormat="1" ht="16.25" customHeight="1" x14ac:dyDescent="0.2">
      <c r="B14" s="127"/>
      <c r="C14" s="127"/>
      <c r="D14" s="127"/>
      <c r="E14" s="127"/>
      <c r="F14" s="127"/>
      <c r="G14" s="127"/>
      <c r="H14" s="127"/>
      <c r="I14" s="127"/>
      <c r="J14" s="127"/>
      <c r="K14" s="127"/>
      <c r="L14" s="127"/>
      <c r="M14" s="127"/>
      <c r="N14" s="127"/>
      <c r="O14" s="127"/>
    </row>
    <row r="15" spans="2:17" ht="48" x14ac:dyDescent="0.2">
      <c r="B15" s="133">
        <v>1.1000000000000001</v>
      </c>
      <c r="C15" s="141" t="s">
        <v>263</v>
      </c>
      <c r="E15" s="134" t="s">
        <v>157</v>
      </c>
      <c r="F15" s="133" t="s">
        <v>264</v>
      </c>
      <c r="G15" s="133" t="s">
        <v>154</v>
      </c>
      <c r="H15" s="157">
        <f>SUM(H17:H22)</f>
        <v>0</v>
      </c>
      <c r="I15" s="160">
        <f>SUM(I17:I22)</f>
        <v>0</v>
      </c>
      <c r="J15" s="142"/>
      <c r="K15" s="160">
        <f>IF($F15="Exclude",0,SUM(K17:K22)*K23)</f>
        <v>0</v>
      </c>
      <c r="L15" s="160">
        <f>IF($F15="Exclude",0,SUM(L17:L22)*L23)</f>
        <v>0</v>
      </c>
      <c r="M15" s="160">
        <f t="shared" ref="M15:O15" si="4">IF($F15="Exclude",0,SUM(M17:M22)*M23)</f>
        <v>0</v>
      </c>
      <c r="N15" s="160">
        <f t="shared" si="4"/>
        <v>0</v>
      </c>
      <c r="O15" s="160">
        <f t="shared" si="4"/>
        <v>0</v>
      </c>
      <c r="Q15" s="134"/>
    </row>
    <row r="16" spans="2:17" ht="32" outlineLevel="1" x14ac:dyDescent="0.2">
      <c r="C16" s="139" t="s">
        <v>265</v>
      </c>
      <c r="D16" s="158" t="s">
        <v>266</v>
      </c>
      <c r="E16" s="158" t="s">
        <v>267</v>
      </c>
      <c r="F16" s="158" t="s">
        <v>268</v>
      </c>
      <c r="G16" s="158" t="s">
        <v>269</v>
      </c>
      <c r="H16" s="143" t="s">
        <v>270</v>
      </c>
      <c r="I16" s="143" t="s">
        <v>271</v>
      </c>
      <c r="J16" s="142"/>
      <c r="K16" s="143"/>
      <c r="L16" s="143"/>
      <c r="M16" s="143"/>
      <c r="N16" s="143"/>
      <c r="O16" s="143"/>
    </row>
    <row r="17" spans="2:17" customFormat="1" outlineLevel="1" x14ac:dyDescent="0.2">
      <c r="C17" s="213"/>
      <c r="D17" s="156"/>
      <c r="E17" s="161">
        <v>0</v>
      </c>
      <c r="F17" s="155"/>
      <c r="G17" s="156"/>
      <c r="H17" s="157">
        <f>D17*E17*F17*G17</f>
        <v>0</v>
      </c>
      <c r="I17" s="160">
        <f>H17*Assumptions!$G$18</f>
        <v>0</v>
      </c>
      <c r="K17" s="160">
        <f>I17*(1+Assumptions!K$19)</f>
        <v>0</v>
      </c>
      <c r="L17" s="160">
        <f>K17*(1+Assumptions!L$19)</f>
        <v>0</v>
      </c>
      <c r="M17" s="160">
        <f>L17*(1+Assumptions!M$19)</f>
        <v>0</v>
      </c>
      <c r="N17" s="160">
        <f>M17*(1+Assumptions!N$19)</f>
        <v>0</v>
      </c>
      <c r="O17" s="160">
        <f>N17*(1+Assumptions!O$19)</f>
        <v>0</v>
      </c>
    </row>
    <row r="18" spans="2:17" customFormat="1" outlineLevel="1" x14ac:dyDescent="0.2">
      <c r="C18" s="213"/>
      <c r="D18" s="156"/>
      <c r="E18" s="161">
        <v>0</v>
      </c>
      <c r="F18" s="155"/>
      <c r="G18" s="156"/>
      <c r="H18" s="157">
        <f t="shared" ref="H18:H21" si="5">D18*E18*F18*G18</f>
        <v>0</v>
      </c>
      <c r="I18" s="160">
        <f>H18*Assumptions!$G$18</f>
        <v>0</v>
      </c>
      <c r="K18" s="160">
        <f>I18*(1+Assumptions!K$19)</f>
        <v>0</v>
      </c>
      <c r="L18" s="160">
        <f>K18*(1+Assumptions!L$19)</f>
        <v>0</v>
      </c>
      <c r="M18" s="160">
        <f>L18*(1+Assumptions!M$19)</f>
        <v>0</v>
      </c>
      <c r="N18" s="160">
        <f>M18*(1+Assumptions!N$19)</f>
        <v>0</v>
      </c>
      <c r="O18" s="160">
        <f>N18*(1+Assumptions!O$19)</f>
        <v>0</v>
      </c>
    </row>
    <row r="19" spans="2:17" customFormat="1" outlineLevel="1" x14ac:dyDescent="0.2">
      <c r="C19" s="213"/>
      <c r="D19" s="156"/>
      <c r="E19" s="161">
        <v>0</v>
      </c>
      <c r="F19" s="155"/>
      <c r="G19" s="156"/>
      <c r="H19" s="157">
        <f t="shared" si="5"/>
        <v>0</v>
      </c>
      <c r="I19" s="160">
        <f>H19*Assumptions!$G$18</f>
        <v>0</v>
      </c>
      <c r="K19" s="160">
        <f>I19*(1+Assumptions!K$19)</f>
        <v>0</v>
      </c>
      <c r="L19" s="160">
        <f>K19*(1+Assumptions!L$19)</f>
        <v>0</v>
      </c>
      <c r="M19" s="160">
        <f>L19*(1+Assumptions!M$19)</f>
        <v>0</v>
      </c>
      <c r="N19" s="160">
        <f>M19*(1+Assumptions!N$19)</f>
        <v>0</v>
      </c>
      <c r="O19" s="160">
        <f>N19*(1+Assumptions!O$19)</f>
        <v>0</v>
      </c>
    </row>
    <row r="20" spans="2:17" customFormat="1" outlineLevel="1" x14ac:dyDescent="0.2">
      <c r="C20" s="213"/>
      <c r="D20" s="156"/>
      <c r="E20" s="161">
        <v>0</v>
      </c>
      <c r="F20" s="155"/>
      <c r="G20" s="156"/>
      <c r="H20" s="157">
        <f t="shared" si="5"/>
        <v>0</v>
      </c>
      <c r="I20" s="160">
        <f>H20*Assumptions!$G$18</f>
        <v>0</v>
      </c>
      <c r="K20" s="160">
        <f>I20*(1+Assumptions!K$19)</f>
        <v>0</v>
      </c>
      <c r="L20" s="160">
        <f>K20*(1+Assumptions!L$19)</f>
        <v>0</v>
      </c>
      <c r="M20" s="160">
        <f>L20*(1+Assumptions!M$19)</f>
        <v>0</v>
      </c>
      <c r="N20" s="160">
        <f>M20*(1+Assumptions!N$19)</f>
        <v>0</v>
      </c>
      <c r="O20" s="160">
        <f>N20*(1+Assumptions!O$19)</f>
        <v>0</v>
      </c>
    </row>
    <row r="21" spans="2:17" customFormat="1" outlineLevel="1" x14ac:dyDescent="0.2">
      <c r="C21" s="213"/>
      <c r="D21" s="156"/>
      <c r="E21" s="161">
        <v>0</v>
      </c>
      <c r="F21" s="155"/>
      <c r="G21" s="156"/>
      <c r="H21" s="157">
        <f t="shared" si="5"/>
        <v>0</v>
      </c>
      <c r="I21" s="160">
        <f>H21*Assumptions!$G$18</f>
        <v>0</v>
      </c>
      <c r="K21" s="160">
        <f>I21*(1+Assumptions!K$19)</f>
        <v>0</v>
      </c>
      <c r="L21" s="160">
        <f>K21*(1+Assumptions!L$19)</f>
        <v>0</v>
      </c>
      <c r="M21" s="160">
        <f>L21*(1+Assumptions!M$19)</f>
        <v>0</v>
      </c>
      <c r="N21" s="160">
        <f>M21*(1+Assumptions!N$19)</f>
        <v>0</v>
      </c>
      <c r="O21" s="160">
        <f>N21*(1+Assumptions!O$19)</f>
        <v>0</v>
      </c>
    </row>
    <row r="22" spans="2:17" customFormat="1" outlineLevel="1" x14ac:dyDescent="0.2">
      <c r="C22" s="213"/>
      <c r="D22" s="156"/>
      <c r="E22" s="161">
        <v>0</v>
      </c>
      <c r="F22" s="155"/>
      <c r="G22" s="156"/>
      <c r="H22" s="157">
        <f>D22*E22*F22*G22</f>
        <v>0</v>
      </c>
      <c r="I22" s="160">
        <f>H22*Assumptions!$G$18</f>
        <v>0</v>
      </c>
      <c r="K22" s="160">
        <f>I22*(1+Assumptions!K$19)</f>
        <v>0</v>
      </c>
      <c r="L22" s="160">
        <f>K22*(1+Assumptions!L$19)</f>
        <v>0</v>
      </c>
      <c r="M22" s="160">
        <f>L22*(1+Assumptions!M$19)</f>
        <v>0</v>
      </c>
      <c r="N22" s="160">
        <f>M22*(1+Assumptions!N$19)</f>
        <v>0</v>
      </c>
      <c r="O22" s="160">
        <f>N22*(1+Assumptions!O$19)</f>
        <v>0</v>
      </c>
    </row>
    <row r="23" spans="2:17" customFormat="1" outlineLevel="1" x14ac:dyDescent="0.2">
      <c r="C23" s="65" t="s">
        <v>272</v>
      </c>
      <c r="K23" s="156">
        <v>1</v>
      </c>
      <c r="L23" s="156"/>
      <c r="M23" s="156"/>
      <c r="N23" s="156"/>
      <c r="O23" s="156"/>
    </row>
    <row r="24" spans="2:17" outlineLevel="1" x14ac:dyDescent="0.2">
      <c r="B24" s="144"/>
      <c r="C24" s="145"/>
      <c r="D24" s="144"/>
      <c r="E24" s="144"/>
      <c r="F24" s="144"/>
      <c r="G24" s="144"/>
      <c r="H24" s="146"/>
      <c r="I24" s="146"/>
      <c r="J24" s="147"/>
      <c r="K24" s="147"/>
      <c r="L24" s="147"/>
      <c r="M24" s="147"/>
      <c r="N24" s="147"/>
      <c r="O24" s="147"/>
    </row>
    <row r="25" spans="2:17" ht="48" x14ac:dyDescent="0.2">
      <c r="B25" s="133">
        <v>1.2</v>
      </c>
      <c r="C25" s="141" t="s">
        <v>273</v>
      </c>
      <c r="E25" s="134" t="s">
        <v>157</v>
      </c>
      <c r="F25" s="133" t="s">
        <v>264</v>
      </c>
      <c r="G25" s="133" t="s">
        <v>155</v>
      </c>
      <c r="H25" s="157">
        <f>SUM(H27:H28)</f>
        <v>0</v>
      </c>
      <c r="I25" s="160">
        <f>SUM(I27:I28)</f>
        <v>0</v>
      </c>
      <c r="J25" s="142"/>
      <c r="K25" s="160">
        <f>IF($F25="Exclude",0,SUM(K27:K28)*K$29)</f>
        <v>0</v>
      </c>
      <c r="L25" s="160">
        <f>IF($F25="Exclude",0,SUM(L27:L28)*L$29)</f>
        <v>0</v>
      </c>
      <c r="M25" s="160">
        <f t="shared" ref="M25:O25" si="6">IF($F25="Exclude",0,SUM(M27:M28)*M$29)</f>
        <v>0</v>
      </c>
      <c r="N25" s="160">
        <f>IF($F25="Exclude",0,SUM(N27:N28)*N$29)</f>
        <v>0</v>
      </c>
      <c r="O25" s="160">
        <f t="shared" si="6"/>
        <v>0</v>
      </c>
      <c r="Q25" s="134"/>
    </row>
    <row r="26" spans="2:17" ht="32" outlineLevel="1" x14ac:dyDescent="0.2">
      <c r="C26" s="139" t="s">
        <v>265</v>
      </c>
      <c r="D26" s="158" t="s">
        <v>266</v>
      </c>
      <c r="E26" s="158" t="s">
        <v>267</v>
      </c>
      <c r="F26" s="158" t="s">
        <v>268</v>
      </c>
      <c r="G26" s="158" t="s">
        <v>269</v>
      </c>
      <c r="H26" s="143" t="s">
        <v>270</v>
      </c>
      <c r="I26" s="143" t="s">
        <v>271</v>
      </c>
      <c r="J26" s="142"/>
      <c r="K26" s="143"/>
      <c r="L26" s="143"/>
      <c r="M26" s="143"/>
      <c r="N26" s="143"/>
      <c r="O26" s="143"/>
    </row>
    <row r="27" spans="2:17" customFormat="1" outlineLevel="1" x14ac:dyDescent="0.2">
      <c r="C27" s="213"/>
      <c r="D27" s="156"/>
      <c r="E27" s="161">
        <v>0</v>
      </c>
      <c r="F27" s="155"/>
      <c r="G27" s="156"/>
      <c r="H27" s="157">
        <f>D27*E27*F27*G27</f>
        <v>0</v>
      </c>
      <c r="I27" s="160">
        <f>H27*Assumptions!$G$18</f>
        <v>0</v>
      </c>
      <c r="K27" s="160">
        <f>I27*(1+Assumptions!K$19)</f>
        <v>0</v>
      </c>
      <c r="L27" s="160">
        <f>K27*(1+Assumptions!L$19)</f>
        <v>0</v>
      </c>
      <c r="M27" s="160">
        <f>L27*(1+Assumptions!M$19)</f>
        <v>0</v>
      </c>
      <c r="N27" s="160">
        <f>M27*(1+Assumptions!N$19)</f>
        <v>0</v>
      </c>
      <c r="O27" s="160">
        <f>N27*(1+Assumptions!O$19)</f>
        <v>0</v>
      </c>
    </row>
    <row r="28" spans="2:17" customFormat="1" outlineLevel="1" x14ac:dyDescent="0.2">
      <c r="C28" s="213"/>
      <c r="D28" s="156"/>
      <c r="E28" s="161">
        <v>0</v>
      </c>
      <c r="F28" s="155"/>
      <c r="G28" s="156"/>
      <c r="H28" s="157">
        <f t="shared" ref="H28" si="7">D28*E28*F28*G28</f>
        <v>0</v>
      </c>
      <c r="I28" s="160">
        <f>H28*Assumptions!$G$18</f>
        <v>0</v>
      </c>
      <c r="K28" s="160">
        <f>I28*(1+Assumptions!K$19)</f>
        <v>0</v>
      </c>
      <c r="L28" s="160">
        <f>K28*(1+Assumptions!L$19)</f>
        <v>0</v>
      </c>
      <c r="M28" s="160">
        <f>L28*(1+Assumptions!M$19)</f>
        <v>0</v>
      </c>
      <c r="N28" s="160">
        <f>M28*(1+Assumptions!N$19)</f>
        <v>0</v>
      </c>
      <c r="O28" s="160">
        <f>N28*(1+Assumptions!O$19)</f>
        <v>0</v>
      </c>
    </row>
    <row r="29" spans="2:17" customFormat="1" outlineLevel="1" x14ac:dyDescent="0.2">
      <c r="C29" s="65" t="s">
        <v>272</v>
      </c>
      <c r="K29" s="156">
        <v>1</v>
      </c>
      <c r="L29" s="156">
        <v>1</v>
      </c>
      <c r="M29" s="156">
        <v>1</v>
      </c>
      <c r="N29" s="156">
        <v>1</v>
      </c>
      <c r="O29" s="156">
        <v>1</v>
      </c>
    </row>
    <row r="30" spans="2:17" outlineLevel="1" x14ac:dyDescent="0.2">
      <c r="B30" s="144"/>
      <c r="C30" s="145"/>
      <c r="D30" s="144"/>
      <c r="E30" s="144"/>
      <c r="F30" s="144"/>
      <c r="G30" s="144"/>
      <c r="H30" s="146"/>
      <c r="I30" s="146"/>
      <c r="J30" s="147"/>
      <c r="K30" s="147"/>
      <c r="L30" s="147"/>
      <c r="M30" s="147"/>
      <c r="N30" s="147"/>
      <c r="O30" s="147"/>
    </row>
    <row r="31" spans="2:17" ht="48" x14ac:dyDescent="0.2">
      <c r="B31" s="133">
        <v>1.3</v>
      </c>
      <c r="C31" s="141" t="s">
        <v>274</v>
      </c>
      <c r="E31" s="134" t="s">
        <v>157</v>
      </c>
      <c r="F31" s="133" t="s">
        <v>264</v>
      </c>
      <c r="G31" s="133" t="s">
        <v>154</v>
      </c>
      <c r="H31" s="157">
        <f>SUM(H33:H38)</f>
        <v>0</v>
      </c>
      <c r="I31" s="160">
        <f>SUM(I33:I38)</f>
        <v>0</v>
      </c>
      <c r="J31" s="142"/>
      <c r="K31" s="160">
        <f>IF($F31="Exclude",0,SUM(K33:K38)*K39)</f>
        <v>0</v>
      </c>
      <c r="L31" s="160">
        <f t="shared" ref="L31:M31" si="8">IF($F31="Exclude",0,SUM(L33:L38)*L39)</f>
        <v>0</v>
      </c>
      <c r="M31" s="160">
        <f t="shared" si="8"/>
        <v>0</v>
      </c>
      <c r="N31" s="160">
        <f>IF($F31="Exclude",0,SUM(N33:N38)*N39)</f>
        <v>0</v>
      </c>
      <c r="O31" s="160">
        <f>IF($F31="Exclude",0,SUM(O33:O38)*O39)</f>
        <v>0</v>
      </c>
      <c r="Q31" s="134"/>
    </row>
    <row r="32" spans="2:17" ht="32" outlineLevel="1" x14ac:dyDescent="0.2">
      <c r="C32" s="139" t="s">
        <v>265</v>
      </c>
      <c r="D32" s="158" t="s">
        <v>266</v>
      </c>
      <c r="E32" s="158" t="s">
        <v>267</v>
      </c>
      <c r="F32" s="158" t="s">
        <v>268</v>
      </c>
      <c r="G32" s="158" t="s">
        <v>269</v>
      </c>
      <c r="H32" s="143" t="s">
        <v>270</v>
      </c>
      <c r="I32" s="143" t="s">
        <v>271</v>
      </c>
      <c r="J32" s="142"/>
      <c r="K32" s="143"/>
      <c r="L32" s="143"/>
      <c r="M32" s="143"/>
      <c r="N32" s="143"/>
      <c r="O32" s="143"/>
    </row>
    <row r="33" spans="2:17" customFormat="1" outlineLevel="1" x14ac:dyDescent="0.2">
      <c r="C33" s="213"/>
      <c r="D33" s="156"/>
      <c r="E33" s="161">
        <v>0</v>
      </c>
      <c r="F33" s="155"/>
      <c r="G33" s="156"/>
      <c r="H33" s="157">
        <f>D33*E33*F33*G33</f>
        <v>0</v>
      </c>
      <c r="I33" s="160">
        <f>H33*Assumptions!$G$18</f>
        <v>0</v>
      </c>
      <c r="K33" s="160">
        <f>I33*(1+Assumptions!K$19)</f>
        <v>0</v>
      </c>
      <c r="L33" s="160">
        <f>K33*(1+Assumptions!L$19)</f>
        <v>0</v>
      </c>
      <c r="M33" s="160">
        <f>L33*(1+Assumptions!M$19)</f>
        <v>0</v>
      </c>
      <c r="N33" s="160">
        <f>M33*(1+Assumptions!N$19)</f>
        <v>0</v>
      </c>
      <c r="O33" s="160">
        <f>N33*(1+Assumptions!O$19)</f>
        <v>0</v>
      </c>
    </row>
    <row r="34" spans="2:17" customFormat="1" outlineLevel="1" x14ac:dyDescent="0.2">
      <c r="C34" s="213"/>
      <c r="D34" s="156"/>
      <c r="E34" s="161">
        <v>0</v>
      </c>
      <c r="F34" s="155"/>
      <c r="G34" s="156"/>
      <c r="H34" s="157">
        <f t="shared" ref="H34:H37" si="9">D34*E34*F34*G34</f>
        <v>0</v>
      </c>
      <c r="I34" s="160">
        <f>H34*Assumptions!$G$18</f>
        <v>0</v>
      </c>
      <c r="K34" s="160">
        <f>I34*(1+Assumptions!K$19)</f>
        <v>0</v>
      </c>
      <c r="L34" s="160">
        <f>K34*(1+Assumptions!L$19)</f>
        <v>0</v>
      </c>
      <c r="M34" s="160">
        <f>L34*(1+Assumptions!M$19)</f>
        <v>0</v>
      </c>
      <c r="N34" s="160">
        <f>M34*(1+Assumptions!N$19)</f>
        <v>0</v>
      </c>
      <c r="O34" s="160">
        <f>N34*(1+Assumptions!O$19)</f>
        <v>0</v>
      </c>
    </row>
    <row r="35" spans="2:17" customFormat="1" outlineLevel="1" x14ac:dyDescent="0.2">
      <c r="C35" s="213"/>
      <c r="D35" s="156"/>
      <c r="E35" s="161">
        <v>0</v>
      </c>
      <c r="F35" s="155"/>
      <c r="G35" s="156"/>
      <c r="H35" s="157">
        <f t="shared" si="9"/>
        <v>0</v>
      </c>
      <c r="I35" s="160">
        <f>H35*Assumptions!$G$18</f>
        <v>0</v>
      </c>
      <c r="K35" s="160">
        <f>I35*(1+Assumptions!K$19)</f>
        <v>0</v>
      </c>
      <c r="L35" s="160">
        <f>K35*(1+Assumptions!L$19)</f>
        <v>0</v>
      </c>
      <c r="M35" s="160">
        <f>L35*(1+Assumptions!M$19)</f>
        <v>0</v>
      </c>
      <c r="N35" s="160">
        <f>M35*(1+Assumptions!N$19)</f>
        <v>0</v>
      </c>
      <c r="O35" s="160">
        <f>N35*(1+Assumptions!O$19)</f>
        <v>0</v>
      </c>
    </row>
    <row r="36" spans="2:17" customFormat="1" outlineLevel="1" x14ac:dyDescent="0.2">
      <c r="C36" s="213"/>
      <c r="D36" s="156"/>
      <c r="E36" s="161">
        <v>0</v>
      </c>
      <c r="F36" s="155"/>
      <c r="G36" s="156"/>
      <c r="H36" s="157">
        <f t="shared" si="9"/>
        <v>0</v>
      </c>
      <c r="I36" s="160">
        <f>H36*Assumptions!$G$18</f>
        <v>0</v>
      </c>
      <c r="K36" s="160">
        <f>I36*(1+Assumptions!K$19)</f>
        <v>0</v>
      </c>
      <c r="L36" s="160">
        <f>K36*(1+Assumptions!L$19)</f>
        <v>0</v>
      </c>
      <c r="M36" s="160">
        <f>L36*(1+Assumptions!M$19)</f>
        <v>0</v>
      </c>
      <c r="N36" s="160">
        <f>M36*(1+Assumptions!N$19)</f>
        <v>0</v>
      </c>
      <c r="O36" s="160">
        <f>N36*(1+Assumptions!O$19)</f>
        <v>0</v>
      </c>
    </row>
    <row r="37" spans="2:17" customFormat="1" outlineLevel="1" x14ac:dyDescent="0.2">
      <c r="C37" s="213"/>
      <c r="D37" s="156"/>
      <c r="E37" s="161">
        <v>0</v>
      </c>
      <c r="F37" s="155"/>
      <c r="G37" s="156"/>
      <c r="H37" s="157">
        <f t="shared" si="9"/>
        <v>0</v>
      </c>
      <c r="I37" s="160">
        <f>H37*Assumptions!$G$18</f>
        <v>0</v>
      </c>
      <c r="K37" s="160">
        <f>I37*(1+Assumptions!K$19)</f>
        <v>0</v>
      </c>
      <c r="L37" s="160">
        <f>K37*(1+Assumptions!L$19)</f>
        <v>0</v>
      </c>
      <c r="M37" s="160">
        <f>L37*(1+Assumptions!M$19)</f>
        <v>0</v>
      </c>
      <c r="N37" s="160">
        <f>M37*(1+Assumptions!N$19)</f>
        <v>0</v>
      </c>
      <c r="O37" s="160">
        <f>N37*(1+Assumptions!O$19)</f>
        <v>0</v>
      </c>
    </row>
    <row r="38" spans="2:17" customFormat="1" outlineLevel="1" x14ac:dyDescent="0.2">
      <c r="C38" s="213"/>
      <c r="D38" s="156"/>
      <c r="E38" s="161">
        <v>0</v>
      </c>
      <c r="F38" s="155"/>
      <c r="G38" s="156"/>
      <c r="H38" s="157">
        <f>D38*E38*F38*G38</f>
        <v>0</v>
      </c>
      <c r="I38" s="160">
        <f>H38*Assumptions!$G$18</f>
        <v>0</v>
      </c>
      <c r="K38" s="160">
        <f>I38*(1+Assumptions!K$19)</f>
        <v>0</v>
      </c>
      <c r="L38" s="160">
        <f>K38*(1+Assumptions!L$19)</f>
        <v>0</v>
      </c>
      <c r="M38" s="160">
        <f>L38*(1+Assumptions!M$19)</f>
        <v>0</v>
      </c>
      <c r="N38" s="160">
        <f>M38*(1+Assumptions!N$19)</f>
        <v>0</v>
      </c>
      <c r="O38" s="160">
        <f>N38*(1+Assumptions!O$19)</f>
        <v>0</v>
      </c>
    </row>
    <row r="39" spans="2:17" customFormat="1" outlineLevel="1" x14ac:dyDescent="0.2">
      <c r="C39" s="65" t="s">
        <v>272</v>
      </c>
      <c r="K39" s="156">
        <v>1</v>
      </c>
      <c r="L39" s="156"/>
      <c r="M39" s="156">
        <v>1</v>
      </c>
      <c r="N39" s="156"/>
      <c r="O39" s="156">
        <v>1</v>
      </c>
    </row>
    <row r="40" spans="2:17" outlineLevel="1" x14ac:dyDescent="0.2">
      <c r="B40" s="144"/>
      <c r="C40" s="145"/>
      <c r="D40" s="144"/>
      <c r="E40" s="144"/>
      <c r="F40" s="144"/>
      <c r="G40" s="144"/>
      <c r="H40" s="146"/>
      <c r="I40" s="146"/>
      <c r="J40" s="147"/>
      <c r="K40" s="147"/>
      <c r="L40" s="147"/>
      <c r="M40" s="147"/>
      <c r="N40" s="147"/>
      <c r="O40" s="147"/>
    </row>
    <row r="41" spans="2:17" ht="48" x14ac:dyDescent="0.2">
      <c r="B41" s="133">
        <v>1.4</v>
      </c>
      <c r="C41" s="141" t="s">
        <v>275</v>
      </c>
      <c r="E41" s="134" t="s">
        <v>157</v>
      </c>
      <c r="F41" s="133" t="s">
        <v>264</v>
      </c>
      <c r="G41" s="133" t="s">
        <v>154</v>
      </c>
      <c r="H41" s="157">
        <f>SUM(H43:H48)</f>
        <v>0</v>
      </c>
      <c r="I41" s="160">
        <f>SUM(I43:I48)</f>
        <v>0</v>
      </c>
      <c r="J41" s="142"/>
      <c r="K41" s="160">
        <f>IF($F41="Exclude",0,SUM(K43:K48)*K49)</f>
        <v>0</v>
      </c>
      <c r="L41" s="160">
        <f t="shared" ref="L41:M41" si="10">IF($F41="Exclude",0,SUM(L43:L48)*L49)</f>
        <v>0</v>
      </c>
      <c r="M41" s="160">
        <f t="shared" si="10"/>
        <v>0</v>
      </c>
      <c r="N41" s="160">
        <f>IF($F41="Exclude",0,SUM(N43:N48)*N49)</f>
        <v>0</v>
      </c>
      <c r="O41" s="160">
        <f>IF($F41="Exclude",0,SUM(O43:O48)*O49)</f>
        <v>0</v>
      </c>
      <c r="Q41" s="134"/>
    </row>
    <row r="42" spans="2:17" ht="32" outlineLevel="1" x14ac:dyDescent="0.2">
      <c r="C42" s="139" t="s">
        <v>265</v>
      </c>
      <c r="D42" s="158" t="s">
        <v>266</v>
      </c>
      <c r="E42" s="158" t="s">
        <v>267</v>
      </c>
      <c r="F42" s="158" t="s">
        <v>268</v>
      </c>
      <c r="G42" s="158" t="s">
        <v>269</v>
      </c>
      <c r="H42" s="143" t="s">
        <v>270</v>
      </c>
      <c r="I42" s="143" t="s">
        <v>271</v>
      </c>
      <c r="J42" s="142"/>
      <c r="K42" s="143"/>
      <c r="L42" s="143"/>
      <c r="M42" s="143"/>
      <c r="N42" s="143"/>
      <c r="O42" s="143"/>
    </row>
    <row r="43" spans="2:17" customFormat="1" outlineLevel="1" x14ac:dyDescent="0.2">
      <c r="C43" s="213"/>
      <c r="D43" s="156"/>
      <c r="E43" s="161">
        <v>0</v>
      </c>
      <c r="F43" s="155"/>
      <c r="G43" s="156"/>
      <c r="H43" s="157">
        <f>D43*E43*F43*G43</f>
        <v>0</v>
      </c>
      <c r="I43" s="160">
        <f>H43*Assumptions!$G$18</f>
        <v>0</v>
      </c>
      <c r="K43" s="160">
        <f>I43*(1+Assumptions!K$19)</f>
        <v>0</v>
      </c>
      <c r="L43" s="160">
        <f>K43*(1+Assumptions!L$19)</f>
        <v>0</v>
      </c>
      <c r="M43" s="160">
        <f>L43*(1+Assumptions!M$19)</f>
        <v>0</v>
      </c>
      <c r="N43" s="160">
        <f>M43*(1+Assumptions!N$19)</f>
        <v>0</v>
      </c>
      <c r="O43" s="160">
        <f>N43*(1+Assumptions!O$19)</f>
        <v>0</v>
      </c>
    </row>
    <row r="44" spans="2:17" customFormat="1" outlineLevel="1" x14ac:dyDescent="0.2">
      <c r="C44" s="213"/>
      <c r="D44" s="156"/>
      <c r="E44" s="161">
        <v>0</v>
      </c>
      <c r="F44" s="155"/>
      <c r="G44" s="156"/>
      <c r="H44" s="157">
        <f t="shared" ref="H44:H47" si="11">D44*E44*F44*G44</f>
        <v>0</v>
      </c>
      <c r="I44" s="160">
        <f>H44*Assumptions!$G$18</f>
        <v>0</v>
      </c>
      <c r="K44" s="160">
        <f>I44*(1+Assumptions!K$19)</f>
        <v>0</v>
      </c>
      <c r="L44" s="160">
        <f>K44*(1+Assumptions!L$19)</f>
        <v>0</v>
      </c>
      <c r="M44" s="160">
        <f>L44*(1+Assumptions!M$19)</f>
        <v>0</v>
      </c>
      <c r="N44" s="160">
        <f>M44*(1+Assumptions!N$19)</f>
        <v>0</v>
      </c>
      <c r="O44" s="160">
        <f>N44*(1+Assumptions!O$19)</f>
        <v>0</v>
      </c>
    </row>
    <row r="45" spans="2:17" customFormat="1" outlineLevel="1" x14ac:dyDescent="0.2">
      <c r="C45" s="213"/>
      <c r="D45" s="156"/>
      <c r="E45" s="161">
        <v>0</v>
      </c>
      <c r="F45" s="155"/>
      <c r="G45" s="156"/>
      <c r="H45" s="157">
        <f t="shared" si="11"/>
        <v>0</v>
      </c>
      <c r="I45" s="160">
        <f>H45*Assumptions!$G$18</f>
        <v>0</v>
      </c>
      <c r="K45" s="160">
        <f>I45*(1+Assumptions!K$19)</f>
        <v>0</v>
      </c>
      <c r="L45" s="160">
        <f>K45*(1+Assumptions!L$19)</f>
        <v>0</v>
      </c>
      <c r="M45" s="160">
        <f>L45*(1+Assumptions!M$19)</f>
        <v>0</v>
      </c>
      <c r="N45" s="160">
        <f>M45*(1+Assumptions!N$19)</f>
        <v>0</v>
      </c>
      <c r="O45" s="160">
        <f>N45*(1+Assumptions!O$19)</f>
        <v>0</v>
      </c>
    </row>
    <row r="46" spans="2:17" customFormat="1" outlineLevel="1" x14ac:dyDescent="0.2">
      <c r="C46" s="213"/>
      <c r="D46" s="156"/>
      <c r="E46" s="161">
        <v>0</v>
      </c>
      <c r="F46" s="155"/>
      <c r="G46" s="156"/>
      <c r="H46" s="157">
        <f t="shared" si="11"/>
        <v>0</v>
      </c>
      <c r="I46" s="160">
        <f>H46*Assumptions!$G$18</f>
        <v>0</v>
      </c>
      <c r="K46" s="160">
        <f>I46*(1+Assumptions!K$19)</f>
        <v>0</v>
      </c>
      <c r="L46" s="160">
        <f>K46*(1+Assumptions!L$19)</f>
        <v>0</v>
      </c>
      <c r="M46" s="160">
        <f>L46*(1+Assumptions!M$19)</f>
        <v>0</v>
      </c>
      <c r="N46" s="160">
        <f>M46*(1+Assumptions!N$19)</f>
        <v>0</v>
      </c>
      <c r="O46" s="160">
        <f>N46*(1+Assumptions!O$19)</f>
        <v>0</v>
      </c>
    </row>
    <row r="47" spans="2:17" customFormat="1" outlineLevel="1" x14ac:dyDescent="0.2">
      <c r="C47" s="213"/>
      <c r="D47" s="156"/>
      <c r="E47" s="161">
        <v>0</v>
      </c>
      <c r="F47" s="155"/>
      <c r="G47" s="156"/>
      <c r="H47" s="157">
        <f t="shared" si="11"/>
        <v>0</v>
      </c>
      <c r="I47" s="160">
        <f>H47*Assumptions!$G$18</f>
        <v>0</v>
      </c>
      <c r="K47" s="160">
        <f>I47*(1+Assumptions!K$19)</f>
        <v>0</v>
      </c>
      <c r="L47" s="160">
        <f>K47*(1+Assumptions!L$19)</f>
        <v>0</v>
      </c>
      <c r="M47" s="160">
        <f>L47*(1+Assumptions!M$19)</f>
        <v>0</v>
      </c>
      <c r="N47" s="160">
        <f>M47*(1+Assumptions!N$19)</f>
        <v>0</v>
      </c>
      <c r="O47" s="160">
        <f>N47*(1+Assumptions!O$19)</f>
        <v>0</v>
      </c>
    </row>
    <row r="48" spans="2:17" customFormat="1" outlineLevel="1" x14ac:dyDescent="0.2">
      <c r="C48" s="213"/>
      <c r="D48" s="156"/>
      <c r="E48" s="161">
        <v>0</v>
      </c>
      <c r="F48" s="155"/>
      <c r="G48" s="156"/>
      <c r="H48" s="157">
        <f>D48*E48*F48*G48</f>
        <v>0</v>
      </c>
      <c r="I48" s="160">
        <f>H48*Assumptions!$G$18</f>
        <v>0</v>
      </c>
      <c r="K48" s="160">
        <f>I48*(1+Assumptions!K$19)</f>
        <v>0</v>
      </c>
      <c r="L48" s="160">
        <f>K48*(1+Assumptions!L$19)</f>
        <v>0</v>
      </c>
      <c r="M48" s="160">
        <f>L48*(1+Assumptions!M$19)</f>
        <v>0</v>
      </c>
      <c r="N48" s="160">
        <f>M48*(1+Assumptions!N$19)</f>
        <v>0</v>
      </c>
      <c r="O48" s="160">
        <f>N48*(1+Assumptions!O$19)</f>
        <v>0</v>
      </c>
    </row>
    <row r="49" spans="2:17" customFormat="1" outlineLevel="1" x14ac:dyDescent="0.2">
      <c r="C49" s="65" t="s">
        <v>272</v>
      </c>
      <c r="K49" s="156"/>
      <c r="L49" s="156">
        <v>1</v>
      </c>
      <c r="M49" s="156"/>
      <c r="N49" s="156"/>
      <c r="O49" s="156"/>
    </row>
    <row r="50" spans="2:17" outlineLevel="1" x14ac:dyDescent="0.2">
      <c r="B50" s="144"/>
      <c r="C50" s="145"/>
      <c r="D50" s="144"/>
      <c r="E50" s="144"/>
      <c r="F50" s="144"/>
      <c r="G50" s="144"/>
      <c r="H50" s="146"/>
      <c r="I50" s="146"/>
      <c r="J50" s="147"/>
      <c r="K50" s="147"/>
      <c r="L50" s="147"/>
      <c r="M50" s="147"/>
      <c r="N50" s="147"/>
      <c r="O50" s="147"/>
    </row>
    <row r="51" spans="2:17" ht="48" x14ac:dyDescent="0.2">
      <c r="B51" s="133">
        <v>1.5</v>
      </c>
      <c r="C51" s="141" t="s">
        <v>276</v>
      </c>
      <c r="E51" s="134" t="s">
        <v>157</v>
      </c>
      <c r="F51" s="133" t="s">
        <v>264</v>
      </c>
      <c r="G51" s="133" t="s">
        <v>154</v>
      </c>
      <c r="H51" s="157">
        <f>SUM(H53:H58)</f>
        <v>0</v>
      </c>
      <c r="I51" s="160">
        <f>SUM(I53:I58)</f>
        <v>0</v>
      </c>
      <c r="J51" s="142"/>
      <c r="K51" s="160">
        <f>IF($F51="Exclude",0,SUM(K53:K58)*K59)</f>
        <v>0</v>
      </c>
      <c r="L51" s="160">
        <f>IF($F51="Exclude",0,SUM(L53:L58)*L59)</f>
        <v>0</v>
      </c>
      <c r="M51" s="160">
        <f t="shared" ref="M51" si="12">IF($F51="Exclude",0,SUM(M53:M58)*M59)</f>
        <v>0</v>
      </c>
      <c r="N51" s="160">
        <f>IF($F51="Exclude",0,SUM(N53:N58)*N59)</f>
        <v>0</v>
      </c>
      <c r="O51" s="160">
        <f>IF($F51="Exclude",0,SUM(O53:O58)*O59)</f>
        <v>0</v>
      </c>
      <c r="Q51" s="134"/>
    </row>
    <row r="52" spans="2:17" ht="32" outlineLevel="1" x14ac:dyDescent="0.2">
      <c r="C52" s="139" t="s">
        <v>265</v>
      </c>
      <c r="D52" s="158" t="s">
        <v>266</v>
      </c>
      <c r="E52" s="158" t="s">
        <v>267</v>
      </c>
      <c r="F52" s="158" t="s">
        <v>268</v>
      </c>
      <c r="G52" s="158" t="s">
        <v>269</v>
      </c>
      <c r="H52" s="143" t="s">
        <v>270</v>
      </c>
      <c r="I52" s="143" t="s">
        <v>271</v>
      </c>
      <c r="J52" s="142"/>
      <c r="K52" s="143"/>
      <c r="L52" s="143"/>
      <c r="M52" s="143"/>
      <c r="N52" s="143"/>
      <c r="O52" s="143"/>
    </row>
    <row r="53" spans="2:17" customFormat="1" outlineLevel="1" x14ac:dyDescent="0.2">
      <c r="C53" s="213"/>
      <c r="D53" s="156"/>
      <c r="E53" s="161">
        <v>0</v>
      </c>
      <c r="F53" s="155"/>
      <c r="G53" s="156"/>
      <c r="H53" s="157">
        <f>D53*E53*F53*G53</f>
        <v>0</v>
      </c>
      <c r="I53" s="160">
        <f>H53*Assumptions!$G$18</f>
        <v>0</v>
      </c>
      <c r="K53" s="160">
        <f>I53*(1+Assumptions!K$19)</f>
        <v>0</v>
      </c>
      <c r="L53" s="160">
        <f>K53*(1+Assumptions!L$19)</f>
        <v>0</v>
      </c>
      <c r="M53" s="160">
        <f>L53*(1+Assumptions!M$19)</f>
        <v>0</v>
      </c>
      <c r="N53" s="160">
        <f>M53*(1+Assumptions!N$19)</f>
        <v>0</v>
      </c>
      <c r="O53" s="160">
        <f>N53*(1+Assumptions!O$19)</f>
        <v>0</v>
      </c>
    </row>
    <row r="54" spans="2:17" customFormat="1" outlineLevel="1" x14ac:dyDescent="0.2">
      <c r="C54" s="213"/>
      <c r="D54" s="156"/>
      <c r="E54" s="161">
        <v>0</v>
      </c>
      <c r="F54" s="155"/>
      <c r="G54" s="156"/>
      <c r="H54" s="157">
        <f t="shared" ref="H54:H57" si="13">D54*E54*F54*G54</f>
        <v>0</v>
      </c>
      <c r="I54" s="160">
        <f>H54*Assumptions!$G$18</f>
        <v>0</v>
      </c>
      <c r="K54" s="160">
        <f>I54*(1+Assumptions!K$19)</f>
        <v>0</v>
      </c>
      <c r="L54" s="160">
        <f>K54*(1+Assumptions!L$19)</f>
        <v>0</v>
      </c>
      <c r="M54" s="160">
        <f>L54*(1+Assumptions!M$19)</f>
        <v>0</v>
      </c>
      <c r="N54" s="160">
        <f>M54*(1+Assumptions!N$19)</f>
        <v>0</v>
      </c>
      <c r="O54" s="160">
        <f>N54*(1+Assumptions!O$19)</f>
        <v>0</v>
      </c>
    </row>
    <row r="55" spans="2:17" customFormat="1" outlineLevel="1" x14ac:dyDescent="0.2">
      <c r="C55" s="213"/>
      <c r="D55" s="156"/>
      <c r="E55" s="161">
        <v>0</v>
      </c>
      <c r="F55" s="155"/>
      <c r="G55" s="156"/>
      <c r="H55" s="157">
        <f t="shared" si="13"/>
        <v>0</v>
      </c>
      <c r="I55" s="160">
        <f>H55*Assumptions!$G$18</f>
        <v>0</v>
      </c>
      <c r="K55" s="160">
        <f>I55*(1+Assumptions!K$19)</f>
        <v>0</v>
      </c>
      <c r="L55" s="160">
        <f>K55*(1+Assumptions!L$19)</f>
        <v>0</v>
      </c>
      <c r="M55" s="160">
        <f>L55*(1+Assumptions!M$19)</f>
        <v>0</v>
      </c>
      <c r="N55" s="160">
        <f>M55*(1+Assumptions!N$19)</f>
        <v>0</v>
      </c>
      <c r="O55" s="160">
        <f>N55*(1+Assumptions!O$19)</f>
        <v>0</v>
      </c>
    </row>
    <row r="56" spans="2:17" customFormat="1" outlineLevel="1" x14ac:dyDescent="0.2">
      <c r="C56" s="213"/>
      <c r="D56" s="156"/>
      <c r="E56" s="161">
        <v>0</v>
      </c>
      <c r="F56" s="155"/>
      <c r="G56" s="156"/>
      <c r="H56" s="157">
        <f t="shared" si="13"/>
        <v>0</v>
      </c>
      <c r="I56" s="160">
        <f>H56*Assumptions!$G$18</f>
        <v>0</v>
      </c>
      <c r="K56" s="160">
        <f>I56*(1+Assumptions!K$19)</f>
        <v>0</v>
      </c>
      <c r="L56" s="160">
        <f>K56*(1+Assumptions!L$19)</f>
        <v>0</v>
      </c>
      <c r="M56" s="160">
        <f>L56*(1+Assumptions!M$19)</f>
        <v>0</v>
      </c>
      <c r="N56" s="160">
        <f>M56*(1+Assumptions!N$19)</f>
        <v>0</v>
      </c>
      <c r="O56" s="160">
        <f>N56*(1+Assumptions!O$19)</f>
        <v>0</v>
      </c>
    </row>
    <row r="57" spans="2:17" customFormat="1" outlineLevel="1" x14ac:dyDescent="0.2">
      <c r="C57" s="213"/>
      <c r="D57" s="156"/>
      <c r="E57" s="161">
        <v>0</v>
      </c>
      <c r="F57" s="155"/>
      <c r="G57" s="156"/>
      <c r="H57" s="157">
        <f t="shared" si="13"/>
        <v>0</v>
      </c>
      <c r="I57" s="160">
        <f>H57*Assumptions!$G$18</f>
        <v>0</v>
      </c>
      <c r="K57" s="160">
        <f>I57*(1+Assumptions!K$19)</f>
        <v>0</v>
      </c>
      <c r="L57" s="160">
        <f>K57*(1+Assumptions!L$19)</f>
        <v>0</v>
      </c>
      <c r="M57" s="160">
        <f>L57*(1+Assumptions!M$19)</f>
        <v>0</v>
      </c>
      <c r="N57" s="160">
        <f>M57*(1+Assumptions!N$19)</f>
        <v>0</v>
      </c>
      <c r="O57" s="160">
        <f>N57*(1+Assumptions!O$19)</f>
        <v>0</v>
      </c>
    </row>
    <row r="58" spans="2:17" customFormat="1" outlineLevel="1" x14ac:dyDescent="0.2">
      <c r="C58" s="213"/>
      <c r="D58" s="156"/>
      <c r="E58" s="161">
        <v>0</v>
      </c>
      <c r="F58" s="155"/>
      <c r="G58" s="156"/>
      <c r="H58" s="157">
        <f>D58*E58*F58*G58</f>
        <v>0</v>
      </c>
      <c r="I58" s="160">
        <f>H58*Assumptions!$G$18</f>
        <v>0</v>
      </c>
      <c r="K58" s="160">
        <f>I58*(1+Assumptions!K$19)</f>
        <v>0</v>
      </c>
      <c r="L58" s="160">
        <f>K58*(1+Assumptions!L$19)</f>
        <v>0</v>
      </c>
      <c r="M58" s="160">
        <f>L58*(1+Assumptions!M$19)</f>
        <v>0</v>
      </c>
      <c r="N58" s="160">
        <f>M58*(1+Assumptions!N$19)</f>
        <v>0</v>
      </c>
      <c r="O58" s="160">
        <f>N58*(1+Assumptions!O$19)</f>
        <v>0</v>
      </c>
    </row>
    <row r="59" spans="2:17" customFormat="1" outlineLevel="1" x14ac:dyDescent="0.2">
      <c r="C59" s="65" t="s">
        <v>272</v>
      </c>
      <c r="K59" s="156">
        <v>1</v>
      </c>
      <c r="L59" s="156"/>
      <c r="M59" s="156"/>
      <c r="N59" s="156"/>
      <c r="O59" s="156"/>
    </row>
    <row r="60" spans="2:17" outlineLevel="1" x14ac:dyDescent="0.2">
      <c r="B60" s="144"/>
      <c r="C60" s="145"/>
      <c r="D60" s="144"/>
      <c r="E60" s="144"/>
      <c r="F60" s="144"/>
      <c r="G60" s="144"/>
      <c r="H60" s="146"/>
      <c r="I60" s="146"/>
      <c r="J60" s="147"/>
      <c r="K60" s="147"/>
      <c r="L60" s="147"/>
      <c r="M60" s="147"/>
      <c r="N60" s="147"/>
      <c r="O60" s="147"/>
    </row>
    <row r="61" spans="2:17" ht="48" x14ac:dyDescent="0.2">
      <c r="B61" s="133">
        <v>1.6</v>
      </c>
      <c r="C61" s="141" t="s">
        <v>277</v>
      </c>
      <c r="E61" s="134" t="s">
        <v>157</v>
      </c>
      <c r="F61" s="133" t="s">
        <v>264</v>
      </c>
      <c r="G61" s="133" t="s">
        <v>154</v>
      </c>
      <c r="H61" s="157">
        <f>SUM(H63:H68)</f>
        <v>0</v>
      </c>
      <c r="I61" s="160">
        <f>SUM(I63:I68)</f>
        <v>0</v>
      </c>
      <c r="J61" s="142"/>
      <c r="K61" s="160">
        <f>IF($F61="Exclude",0,SUM(K63:K68)*K69)</f>
        <v>0</v>
      </c>
      <c r="L61" s="160">
        <f>IF($F61="Exclude",0,SUM(L63:L68)*L69)</f>
        <v>0</v>
      </c>
      <c r="M61" s="160">
        <f t="shared" ref="M61:N61" si="14">IF($F61="Exclude",0,SUM(M63:M68)*M69)</f>
        <v>0</v>
      </c>
      <c r="N61" s="160">
        <f t="shared" si="14"/>
        <v>0</v>
      </c>
      <c r="O61" s="160">
        <f>IF($F61="Exclude",0,SUM(O63:O68)*O69)</f>
        <v>0</v>
      </c>
      <c r="Q61" s="134"/>
    </row>
    <row r="62" spans="2:17" ht="32" outlineLevel="1" x14ac:dyDescent="0.2">
      <c r="C62" s="139" t="s">
        <v>265</v>
      </c>
      <c r="D62" s="158" t="s">
        <v>266</v>
      </c>
      <c r="E62" s="158" t="s">
        <v>267</v>
      </c>
      <c r="F62" s="158" t="s">
        <v>268</v>
      </c>
      <c r="G62" s="158" t="s">
        <v>269</v>
      </c>
      <c r="H62" s="143" t="s">
        <v>270</v>
      </c>
      <c r="I62" s="143" t="s">
        <v>271</v>
      </c>
      <c r="J62" s="142"/>
      <c r="K62" s="143"/>
      <c r="L62" s="143"/>
      <c r="M62" s="143"/>
      <c r="N62" s="143"/>
      <c r="O62" s="143"/>
    </row>
    <row r="63" spans="2:17" customFormat="1" outlineLevel="1" x14ac:dyDescent="0.2">
      <c r="C63" s="213"/>
      <c r="D63" s="156"/>
      <c r="E63" s="161">
        <v>0</v>
      </c>
      <c r="F63" s="155"/>
      <c r="G63" s="156"/>
      <c r="H63" s="157">
        <f>D63*E63*F63*G63</f>
        <v>0</v>
      </c>
      <c r="I63" s="160">
        <f>H63*Assumptions!$G$18</f>
        <v>0</v>
      </c>
      <c r="K63" s="160">
        <f>I63*(1+Assumptions!K$19)</f>
        <v>0</v>
      </c>
      <c r="L63" s="160">
        <f>K63*(1+Assumptions!L$19)</f>
        <v>0</v>
      </c>
      <c r="M63" s="160">
        <f>L63*(1+Assumptions!M$19)</f>
        <v>0</v>
      </c>
      <c r="N63" s="160">
        <f>M63*(1+Assumptions!N$19)</f>
        <v>0</v>
      </c>
      <c r="O63" s="160">
        <f>N63*(1+Assumptions!O$19)</f>
        <v>0</v>
      </c>
    </row>
    <row r="64" spans="2:17" customFormat="1" outlineLevel="1" x14ac:dyDescent="0.2">
      <c r="C64" s="213"/>
      <c r="D64" s="156"/>
      <c r="E64" s="161">
        <v>0</v>
      </c>
      <c r="F64" s="155"/>
      <c r="G64" s="156"/>
      <c r="H64" s="157">
        <f t="shared" ref="H64:H67" si="15">D64*E64*F64*G64</f>
        <v>0</v>
      </c>
      <c r="I64" s="160">
        <f>H64*Assumptions!$G$18</f>
        <v>0</v>
      </c>
      <c r="K64" s="160">
        <f>I64*(1+Assumptions!K$19)</f>
        <v>0</v>
      </c>
      <c r="L64" s="160">
        <f>K64*(1+Assumptions!L$19)</f>
        <v>0</v>
      </c>
      <c r="M64" s="160">
        <f>L64*(1+Assumptions!M$19)</f>
        <v>0</v>
      </c>
      <c r="N64" s="160">
        <f>M64*(1+Assumptions!N$19)</f>
        <v>0</v>
      </c>
      <c r="O64" s="160">
        <f>N64*(1+Assumptions!O$19)</f>
        <v>0</v>
      </c>
    </row>
    <row r="65" spans="2:17" customFormat="1" outlineLevel="1" x14ac:dyDescent="0.2">
      <c r="C65" s="213"/>
      <c r="D65" s="156"/>
      <c r="E65" s="161">
        <v>0</v>
      </c>
      <c r="F65" s="155"/>
      <c r="G65" s="156"/>
      <c r="H65" s="157">
        <f t="shared" si="15"/>
        <v>0</v>
      </c>
      <c r="I65" s="160">
        <f>H65*Assumptions!$G$18</f>
        <v>0</v>
      </c>
      <c r="K65" s="160">
        <f>I65*(1+Assumptions!K$19)</f>
        <v>0</v>
      </c>
      <c r="L65" s="160">
        <f>K65*(1+Assumptions!L$19)</f>
        <v>0</v>
      </c>
      <c r="M65" s="160">
        <f>L65*(1+Assumptions!M$19)</f>
        <v>0</v>
      </c>
      <c r="N65" s="160">
        <f>M65*(1+Assumptions!N$19)</f>
        <v>0</v>
      </c>
      <c r="O65" s="160">
        <f>N65*(1+Assumptions!O$19)</f>
        <v>0</v>
      </c>
    </row>
    <row r="66" spans="2:17" customFormat="1" outlineLevel="1" x14ac:dyDescent="0.2">
      <c r="C66" s="213"/>
      <c r="D66" s="156"/>
      <c r="E66" s="161">
        <v>0</v>
      </c>
      <c r="F66" s="155"/>
      <c r="G66" s="156"/>
      <c r="H66" s="157">
        <f t="shared" si="15"/>
        <v>0</v>
      </c>
      <c r="I66" s="160">
        <f>H66*Assumptions!$G$18</f>
        <v>0</v>
      </c>
      <c r="K66" s="160">
        <f>I66*(1+Assumptions!K$19)</f>
        <v>0</v>
      </c>
      <c r="L66" s="160">
        <f>K66*(1+Assumptions!L$19)</f>
        <v>0</v>
      </c>
      <c r="M66" s="160">
        <f>L66*(1+Assumptions!M$19)</f>
        <v>0</v>
      </c>
      <c r="N66" s="160">
        <f>M66*(1+Assumptions!N$19)</f>
        <v>0</v>
      </c>
      <c r="O66" s="160">
        <f>N66*(1+Assumptions!O$19)</f>
        <v>0</v>
      </c>
    </row>
    <row r="67" spans="2:17" customFormat="1" outlineLevel="1" x14ac:dyDescent="0.2">
      <c r="C67" s="213"/>
      <c r="D67" s="156"/>
      <c r="E67" s="161">
        <v>0</v>
      </c>
      <c r="F67" s="155"/>
      <c r="G67" s="156"/>
      <c r="H67" s="157">
        <f t="shared" si="15"/>
        <v>0</v>
      </c>
      <c r="I67" s="160">
        <f>H67*Assumptions!$G$18</f>
        <v>0</v>
      </c>
      <c r="K67" s="160">
        <f>I67*(1+Assumptions!K$19)</f>
        <v>0</v>
      </c>
      <c r="L67" s="160">
        <f>K67*(1+Assumptions!L$19)</f>
        <v>0</v>
      </c>
      <c r="M67" s="160">
        <f>L67*(1+Assumptions!M$19)</f>
        <v>0</v>
      </c>
      <c r="N67" s="160">
        <f>M67*(1+Assumptions!N$19)</f>
        <v>0</v>
      </c>
      <c r="O67" s="160">
        <f>N67*(1+Assumptions!O$19)</f>
        <v>0</v>
      </c>
    </row>
    <row r="68" spans="2:17" customFormat="1" outlineLevel="1" x14ac:dyDescent="0.2">
      <c r="C68" s="213"/>
      <c r="D68" s="156"/>
      <c r="E68" s="161">
        <v>0</v>
      </c>
      <c r="F68" s="155"/>
      <c r="G68" s="156"/>
      <c r="H68" s="157">
        <f>D68*E68*F68*G68</f>
        <v>0</v>
      </c>
      <c r="I68" s="160">
        <f>H68*Assumptions!$G$18</f>
        <v>0</v>
      </c>
      <c r="K68" s="160">
        <f>I68*(1+Assumptions!K$19)</f>
        <v>0</v>
      </c>
      <c r="L68" s="160">
        <f>K68*(1+Assumptions!L$19)</f>
        <v>0</v>
      </c>
      <c r="M68" s="160">
        <f>L68*(1+Assumptions!M$19)</f>
        <v>0</v>
      </c>
      <c r="N68" s="160">
        <f>M68*(1+Assumptions!N$19)</f>
        <v>0</v>
      </c>
      <c r="O68" s="160">
        <f>N68*(1+Assumptions!O$19)</f>
        <v>0</v>
      </c>
    </row>
    <row r="69" spans="2:17" customFormat="1" outlineLevel="1" x14ac:dyDescent="0.2">
      <c r="C69" s="65" t="s">
        <v>272</v>
      </c>
      <c r="K69" s="156">
        <v>1</v>
      </c>
      <c r="L69" s="156"/>
      <c r="M69" s="156"/>
      <c r="N69" s="156"/>
      <c r="O69" s="156"/>
    </row>
    <row r="70" spans="2:17" outlineLevel="1" x14ac:dyDescent="0.2">
      <c r="B70" s="144"/>
      <c r="C70" s="145"/>
      <c r="D70" s="144"/>
      <c r="E70" s="144"/>
      <c r="F70" s="144"/>
      <c r="G70" s="144"/>
      <c r="H70" s="146"/>
      <c r="I70" s="146"/>
      <c r="J70" s="147"/>
      <c r="K70" s="147"/>
      <c r="L70" s="147"/>
      <c r="M70" s="147"/>
      <c r="N70" s="147"/>
      <c r="O70" s="147"/>
    </row>
    <row r="71" spans="2:17" ht="48" x14ac:dyDescent="0.2">
      <c r="B71" s="133">
        <v>1.7</v>
      </c>
      <c r="C71" s="141" t="s">
        <v>278</v>
      </c>
      <c r="E71" s="134" t="s">
        <v>157</v>
      </c>
      <c r="F71" s="133" t="s">
        <v>264</v>
      </c>
      <c r="G71" s="133" t="s">
        <v>155</v>
      </c>
      <c r="H71" s="157">
        <f>SUM(H73:H78)</f>
        <v>0</v>
      </c>
      <c r="I71" s="160">
        <f>SUM(I73:I78)</f>
        <v>0</v>
      </c>
      <c r="J71" s="142"/>
      <c r="K71" s="160">
        <f>IF($F71="Exclude",0,SUM(K73:K78)*K79)</f>
        <v>0</v>
      </c>
      <c r="L71" s="160">
        <f>IF($F71="Exclude",0,SUM(L73:L78)*L79)</f>
        <v>0</v>
      </c>
      <c r="M71" s="160">
        <f t="shared" ref="M71:N71" si="16">IF($F71="Exclude",0,SUM(M73:M78)*M79)</f>
        <v>0</v>
      </c>
      <c r="N71" s="160">
        <f t="shared" si="16"/>
        <v>0</v>
      </c>
      <c r="O71" s="160">
        <f>IF($F71="Exclude",0,SUM(O73:O78)*O79)</f>
        <v>0</v>
      </c>
      <c r="Q71" s="134"/>
    </row>
    <row r="72" spans="2:17" ht="32" outlineLevel="1" x14ac:dyDescent="0.2">
      <c r="C72" s="139" t="s">
        <v>265</v>
      </c>
      <c r="D72" s="158" t="s">
        <v>266</v>
      </c>
      <c r="E72" s="158" t="s">
        <v>267</v>
      </c>
      <c r="F72" s="158" t="s">
        <v>268</v>
      </c>
      <c r="G72" s="158" t="s">
        <v>269</v>
      </c>
      <c r="H72" s="143" t="s">
        <v>270</v>
      </c>
      <c r="I72" s="143" t="s">
        <v>271</v>
      </c>
      <c r="J72" s="142"/>
      <c r="K72" s="143"/>
      <c r="L72" s="143"/>
      <c r="M72" s="143"/>
      <c r="N72" s="143"/>
      <c r="O72" s="143"/>
    </row>
    <row r="73" spans="2:17" customFormat="1" outlineLevel="1" x14ac:dyDescent="0.2">
      <c r="C73" s="213"/>
      <c r="D73" s="156"/>
      <c r="E73" s="161">
        <v>0</v>
      </c>
      <c r="F73" s="155"/>
      <c r="G73" s="156"/>
      <c r="H73" s="157">
        <f>D73*E73*F73*G73</f>
        <v>0</v>
      </c>
      <c r="I73" s="160">
        <f>H73*Assumptions!$G$18</f>
        <v>0</v>
      </c>
      <c r="K73" s="160">
        <f>I73*(1+Assumptions!K$19)</f>
        <v>0</v>
      </c>
      <c r="L73" s="160">
        <f>K73*(1+Assumptions!L$19)</f>
        <v>0</v>
      </c>
      <c r="M73" s="160">
        <f>L73*(1+Assumptions!M$19)</f>
        <v>0</v>
      </c>
      <c r="N73" s="160">
        <f>M73*(1+Assumptions!N$19)</f>
        <v>0</v>
      </c>
      <c r="O73" s="160">
        <f>N73*(1+Assumptions!O$19)</f>
        <v>0</v>
      </c>
    </row>
    <row r="74" spans="2:17" customFormat="1" outlineLevel="1" x14ac:dyDescent="0.2">
      <c r="C74" s="213"/>
      <c r="D74" s="156"/>
      <c r="E74" s="161">
        <v>0</v>
      </c>
      <c r="F74" s="155"/>
      <c r="G74" s="156"/>
      <c r="H74" s="157">
        <f t="shared" ref="H74:H77" si="17">D74*E74*F74*G74</f>
        <v>0</v>
      </c>
      <c r="I74" s="160">
        <f>H74*Assumptions!$G$18</f>
        <v>0</v>
      </c>
      <c r="K74" s="160">
        <f>I74*(1+Assumptions!K$19)</f>
        <v>0</v>
      </c>
      <c r="L74" s="160">
        <f>K74*(1+Assumptions!L$19)</f>
        <v>0</v>
      </c>
      <c r="M74" s="160">
        <f>L74*(1+Assumptions!M$19)</f>
        <v>0</v>
      </c>
      <c r="N74" s="160">
        <f>M74*(1+Assumptions!N$19)</f>
        <v>0</v>
      </c>
      <c r="O74" s="160">
        <f>N74*(1+Assumptions!O$19)</f>
        <v>0</v>
      </c>
    </row>
    <row r="75" spans="2:17" customFormat="1" outlineLevel="1" x14ac:dyDescent="0.2">
      <c r="C75" s="213"/>
      <c r="D75" s="156"/>
      <c r="E75" s="161">
        <v>0</v>
      </c>
      <c r="F75" s="155"/>
      <c r="G75" s="156"/>
      <c r="H75" s="157">
        <f t="shared" si="17"/>
        <v>0</v>
      </c>
      <c r="I75" s="160">
        <f>H75*Assumptions!$G$18</f>
        <v>0</v>
      </c>
      <c r="K75" s="160">
        <f>I75*(1+Assumptions!K$19)</f>
        <v>0</v>
      </c>
      <c r="L75" s="160">
        <f>K75*(1+Assumptions!L$19)</f>
        <v>0</v>
      </c>
      <c r="M75" s="160">
        <f>L75*(1+Assumptions!M$19)</f>
        <v>0</v>
      </c>
      <c r="N75" s="160">
        <f>M75*(1+Assumptions!N$19)</f>
        <v>0</v>
      </c>
      <c r="O75" s="160">
        <f>N75*(1+Assumptions!O$19)</f>
        <v>0</v>
      </c>
    </row>
    <row r="76" spans="2:17" customFormat="1" outlineLevel="1" x14ac:dyDescent="0.2">
      <c r="C76" s="213"/>
      <c r="D76" s="156"/>
      <c r="E76" s="161">
        <v>0</v>
      </c>
      <c r="F76" s="155"/>
      <c r="G76" s="156"/>
      <c r="H76" s="157">
        <f t="shared" si="17"/>
        <v>0</v>
      </c>
      <c r="I76" s="160">
        <f>H76*Assumptions!$G$18</f>
        <v>0</v>
      </c>
      <c r="K76" s="160">
        <f>I76*(1+Assumptions!K$19)</f>
        <v>0</v>
      </c>
      <c r="L76" s="160">
        <f>K76*(1+Assumptions!L$19)</f>
        <v>0</v>
      </c>
      <c r="M76" s="160">
        <f>L76*(1+Assumptions!M$19)</f>
        <v>0</v>
      </c>
      <c r="N76" s="160">
        <f>M76*(1+Assumptions!N$19)</f>
        <v>0</v>
      </c>
      <c r="O76" s="160">
        <f>N76*(1+Assumptions!O$19)</f>
        <v>0</v>
      </c>
    </row>
    <row r="77" spans="2:17" customFormat="1" outlineLevel="1" x14ac:dyDescent="0.2">
      <c r="C77" s="213"/>
      <c r="D77" s="156"/>
      <c r="E77" s="161">
        <v>0</v>
      </c>
      <c r="F77" s="155"/>
      <c r="G77" s="156"/>
      <c r="H77" s="157">
        <f t="shared" si="17"/>
        <v>0</v>
      </c>
      <c r="I77" s="160">
        <f>H77*Assumptions!$G$18</f>
        <v>0</v>
      </c>
      <c r="K77" s="160">
        <f>I77*(1+Assumptions!K$19)</f>
        <v>0</v>
      </c>
      <c r="L77" s="160">
        <f>K77*(1+Assumptions!L$19)</f>
        <v>0</v>
      </c>
      <c r="M77" s="160">
        <f>L77*(1+Assumptions!M$19)</f>
        <v>0</v>
      </c>
      <c r="N77" s="160">
        <f>M77*(1+Assumptions!N$19)</f>
        <v>0</v>
      </c>
      <c r="O77" s="160">
        <f>N77*(1+Assumptions!O$19)</f>
        <v>0</v>
      </c>
    </row>
    <row r="78" spans="2:17" customFormat="1" outlineLevel="1" x14ac:dyDescent="0.2">
      <c r="C78" s="213"/>
      <c r="D78" s="156"/>
      <c r="E78" s="161">
        <v>0</v>
      </c>
      <c r="F78" s="155"/>
      <c r="G78" s="156"/>
      <c r="H78" s="157">
        <f>D78*E78*F78*G78</f>
        <v>0</v>
      </c>
      <c r="I78" s="160">
        <f>H78*Assumptions!$G$18</f>
        <v>0</v>
      </c>
      <c r="K78" s="160">
        <f>I78*(1+Assumptions!K$19)</f>
        <v>0</v>
      </c>
      <c r="L78" s="160">
        <f>K78*(1+Assumptions!L$19)</f>
        <v>0</v>
      </c>
      <c r="M78" s="160">
        <f>L78*(1+Assumptions!M$19)</f>
        <v>0</v>
      </c>
      <c r="N78" s="160">
        <f>M78*(1+Assumptions!N$19)</f>
        <v>0</v>
      </c>
      <c r="O78" s="160">
        <f>N78*(1+Assumptions!O$19)</f>
        <v>0</v>
      </c>
    </row>
    <row r="79" spans="2:17" customFormat="1" outlineLevel="1" x14ac:dyDescent="0.2">
      <c r="C79" s="65" t="s">
        <v>272</v>
      </c>
      <c r="K79" s="156">
        <v>1</v>
      </c>
      <c r="L79" s="156">
        <v>1</v>
      </c>
      <c r="M79" s="156">
        <v>1</v>
      </c>
      <c r="N79" s="156">
        <v>1</v>
      </c>
      <c r="O79" s="156">
        <v>1</v>
      </c>
    </row>
    <row r="80" spans="2:17" outlineLevel="1" x14ac:dyDescent="0.2">
      <c r="B80" s="144"/>
      <c r="C80" s="145"/>
      <c r="D80" s="144"/>
      <c r="E80" s="144"/>
      <c r="F80" s="144"/>
      <c r="G80" s="144"/>
      <c r="H80" s="146"/>
      <c r="I80" s="146"/>
      <c r="J80" s="147"/>
      <c r="K80" s="147"/>
      <c r="L80" s="147"/>
      <c r="M80" s="147"/>
      <c r="N80" s="147"/>
      <c r="O80" s="147"/>
    </row>
    <row r="81" spans="2:17" ht="48" x14ac:dyDescent="0.2">
      <c r="B81" s="133">
        <v>1.8</v>
      </c>
      <c r="C81" s="141" t="s">
        <v>279</v>
      </c>
      <c r="E81" s="134" t="s">
        <v>157</v>
      </c>
      <c r="F81" s="133" t="s">
        <v>264</v>
      </c>
      <c r="G81" s="133" t="s">
        <v>154</v>
      </c>
      <c r="H81" s="157">
        <f>SUM(H83:H88)</f>
        <v>0</v>
      </c>
      <c r="I81" s="160">
        <f>SUM(I83:I88)</f>
        <v>0</v>
      </c>
      <c r="J81" s="142"/>
      <c r="K81" s="160">
        <f>IF($F81="Exclude",0,SUM(K83:K88)*K89)</f>
        <v>0</v>
      </c>
      <c r="L81" s="160">
        <f>IF($F81="Exclude",0,SUM(L83:L88)*L89)</f>
        <v>0</v>
      </c>
      <c r="M81" s="160">
        <f t="shared" ref="M81:N81" si="18">IF($F81="Exclude",0,SUM(M83:M88)*M89)</f>
        <v>0</v>
      </c>
      <c r="N81" s="160">
        <f t="shared" si="18"/>
        <v>0</v>
      </c>
      <c r="O81" s="160">
        <f>IF($F81="Exclude",0,SUM(O83:O88)*O89)</f>
        <v>0</v>
      </c>
      <c r="Q81" s="134"/>
    </row>
    <row r="82" spans="2:17" ht="32" outlineLevel="1" x14ac:dyDescent="0.2">
      <c r="C82" s="139" t="s">
        <v>265</v>
      </c>
      <c r="D82" s="158" t="s">
        <v>266</v>
      </c>
      <c r="E82" s="158" t="s">
        <v>267</v>
      </c>
      <c r="F82" s="158" t="s">
        <v>268</v>
      </c>
      <c r="G82" s="158" t="s">
        <v>269</v>
      </c>
      <c r="H82" s="143" t="s">
        <v>270</v>
      </c>
      <c r="I82" s="143" t="s">
        <v>271</v>
      </c>
      <c r="J82" s="142"/>
      <c r="K82" s="143"/>
      <c r="L82" s="143"/>
      <c r="M82" s="143"/>
      <c r="N82" s="143"/>
      <c r="O82" s="143"/>
    </row>
    <row r="83" spans="2:17" customFormat="1" outlineLevel="1" x14ac:dyDescent="0.2">
      <c r="C83" s="213"/>
      <c r="D83" s="156"/>
      <c r="E83" s="161">
        <v>0</v>
      </c>
      <c r="F83" s="155"/>
      <c r="G83" s="156"/>
      <c r="H83" s="157">
        <f>D83*E83*F83*G83</f>
        <v>0</v>
      </c>
      <c r="I83" s="160">
        <f>H83*Assumptions!$G$18</f>
        <v>0</v>
      </c>
      <c r="K83" s="160">
        <f>I83*(1+Assumptions!K$19)</f>
        <v>0</v>
      </c>
      <c r="L83" s="160">
        <f>K83*(1+Assumptions!L$19)</f>
        <v>0</v>
      </c>
      <c r="M83" s="160">
        <f>L83*(1+Assumptions!M$19)</f>
        <v>0</v>
      </c>
      <c r="N83" s="160">
        <f>M83*(1+Assumptions!N$19)</f>
        <v>0</v>
      </c>
      <c r="O83" s="160">
        <f>N83*(1+Assumptions!O$19)</f>
        <v>0</v>
      </c>
    </row>
    <row r="84" spans="2:17" customFormat="1" outlineLevel="1" x14ac:dyDescent="0.2">
      <c r="C84" s="213"/>
      <c r="D84" s="156"/>
      <c r="E84" s="161">
        <v>0</v>
      </c>
      <c r="F84" s="155"/>
      <c r="G84" s="156"/>
      <c r="H84" s="157">
        <f t="shared" ref="H84:H87" si="19">D84*E84*F84*G84</f>
        <v>0</v>
      </c>
      <c r="I84" s="160">
        <f>H84*Assumptions!$G$18</f>
        <v>0</v>
      </c>
      <c r="K84" s="160">
        <f>I84*(1+Assumptions!K$19)</f>
        <v>0</v>
      </c>
      <c r="L84" s="160">
        <f>K84*(1+Assumptions!L$19)</f>
        <v>0</v>
      </c>
      <c r="M84" s="160">
        <f>L84*(1+Assumptions!M$19)</f>
        <v>0</v>
      </c>
      <c r="N84" s="160">
        <f>M84*(1+Assumptions!N$19)</f>
        <v>0</v>
      </c>
      <c r="O84" s="160">
        <f>N84*(1+Assumptions!O$19)</f>
        <v>0</v>
      </c>
    </row>
    <row r="85" spans="2:17" customFormat="1" outlineLevel="1" x14ac:dyDescent="0.2">
      <c r="C85" s="213"/>
      <c r="D85" s="156"/>
      <c r="E85" s="161">
        <v>0</v>
      </c>
      <c r="F85" s="155"/>
      <c r="G85" s="156"/>
      <c r="H85" s="157">
        <f t="shared" si="19"/>
        <v>0</v>
      </c>
      <c r="I85" s="160">
        <f>H85*Assumptions!$G$18</f>
        <v>0</v>
      </c>
      <c r="K85" s="160">
        <f>I85*(1+Assumptions!K$19)</f>
        <v>0</v>
      </c>
      <c r="L85" s="160">
        <f>K85*(1+Assumptions!L$19)</f>
        <v>0</v>
      </c>
      <c r="M85" s="160">
        <f>L85*(1+Assumptions!M$19)</f>
        <v>0</v>
      </c>
      <c r="N85" s="160">
        <f>M85*(1+Assumptions!N$19)</f>
        <v>0</v>
      </c>
      <c r="O85" s="160">
        <f>N85*(1+Assumptions!O$19)</f>
        <v>0</v>
      </c>
    </row>
    <row r="86" spans="2:17" customFormat="1" outlineLevel="1" x14ac:dyDescent="0.2">
      <c r="C86" s="213"/>
      <c r="D86" s="156"/>
      <c r="E86" s="161">
        <v>0</v>
      </c>
      <c r="F86" s="155"/>
      <c r="G86" s="156"/>
      <c r="H86" s="157">
        <f t="shared" si="19"/>
        <v>0</v>
      </c>
      <c r="I86" s="160">
        <f>H86*Assumptions!$G$18</f>
        <v>0</v>
      </c>
      <c r="K86" s="160">
        <f>I86*(1+Assumptions!K$19)</f>
        <v>0</v>
      </c>
      <c r="L86" s="160">
        <f>K86*(1+Assumptions!L$19)</f>
        <v>0</v>
      </c>
      <c r="M86" s="160">
        <f>L86*(1+Assumptions!M$19)</f>
        <v>0</v>
      </c>
      <c r="N86" s="160">
        <f>M86*(1+Assumptions!N$19)</f>
        <v>0</v>
      </c>
      <c r="O86" s="160">
        <f>N86*(1+Assumptions!O$19)</f>
        <v>0</v>
      </c>
    </row>
    <row r="87" spans="2:17" customFormat="1" outlineLevel="1" x14ac:dyDescent="0.2">
      <c r="C87" s="213"/>
      <c r="D87" s="156"/>
      <c r="E87" s="161">
        <v>0</v>
      </c>
      <c r="F87" s="155"/>
      <c r="G87" s="156"/>
      <c r="H87" s="157">
        <f t="shared" si="19"/>
        <v>0</v>
      </c>
      <c r="I87" s="160">
        <f>H87*Assumptions!$G$18</f>
        <v>0</v>
      </c>
      <c r="K87" s="160">
        <f>I87*(1+Assumptions!K$19)</f>
        <v>0</v>
      </c>
      <c r="L87" s="160">
        <f>K87*(1+Assumptions!L$19)</f>
        <v>0</v>
      </c>
      <c r="M87" s="160">
        <f>L87*(1+Assumptions!M$19)</f>
        <v>0</v>
      </c>
      <c r="N87" s="160">
        <f>M87*(1+Assumptions!N$19)</f>
        <v>0</v>
      </c>
      <c r="O87" s="160">
        <f>N87*(1+Assumptions!O$19)</f>
        <v>0</v>
      </c>
    </row>
    <row r="88" spans="2:17" customFormat="1" outlineLevel="1" x14ac:dyDescent="0.2">
      <c r="C88" s="213"/>
      <c r="D88" s="156"/>
      <c r="E88" s="161">
        <v>0</v>
      </c>
      <c r="F88" s="155"/>
      <c r="G88" s="156"/>
      <c r="H88" s="157">
        <f>D88*E88*F88*G88</f>
        <v>0</v>
      </c>
      <c r="I88" s="160">
        <f>H88*Assumptions!$G$18</f>
        <v>0</v>
      </c>
      <c r="K88" s="160">
        <f>I88*(1+Assumptions!K$19)</f>
        <v>0</v>
      </c>
      <c r="L88" s="160">
        <f>K88*(1+Assumptions!L$19)</f>
        <v>0</v>
      </c>
      <c r="M88" s="160">
        <f>L88*(1+Assumptions!M$19)</f>
        <v>0</v>
      </c>
      <c r="N88" s="160">
        <f>M88*(1+Assumptions!N$19)</f>
        <v>0</v>
      </c>
      <c r="O88" s="160">
        <f>N88*(1+Assumptions!O$19)</f>
        <v>0</v>
      </c>
    </row>
    <row r="89" spans="2:17" customFormat="1" outlineLevel="1" x14ac:dyDescent="0.2">
      <c r="C89" s="65" t="s">
        <v>272</v>
      </c>
      <c r="K89" s="156">
        <v>1</v>
      </c>
      <c r="L89" s="156"/>
      <c r="M89" s="156"/>
      <c r="N89" s="156"/>
      <c r="O89" s="156"/>
    </row>
    <row r="90" spans="2:17" outlineLevel="1" x14ac:dyDescent="0.2">
      <c r="B90" s="144"/>
      <c r="C90" s="145"/>
      <c r="D90" s="144"/>
      <c r="E90" s="144"/>
      <c r="F90" s="144"/>
      <c r="G90" s="144"/>
      <c r="H90" s="146"/>
      <c r="I90" s="146"/>
      <c r="J90" s="147"/>
      <c r="K90" s="147"/>
      <c r="L90" s="147"/>
      <c r="M90" s="147"/>
      <c r="N90" s="147"/>
      <c r="O90" s="147"/>
    </row>
    <row r="91" spans="2:17" ht="16" x14ac:dyDescent="0.2">
      <c r="C91" s="141" t="s">
        <v>280</v>
      </c>
      <c r="E91" s="134"/>
      <c r="H91" s="157">
        <f>SUM(H93:H102)</f>
        <v>0</v>
      </c>
      <c r="I91" s="160">
        <f>SUM(I93:I102)</f>
        <v>0</v>
      </c>
      <c r="J91" s="142"/>
      <c r="K91" s="160">
        <f>IF($F91="Exclude",0,SUM(K93:K102)*K103)</f>
        <v>0</v>
      </c>
      <c r="L91" s="160">
        <f>IF($F91="Exclude",0,SUM(L93:L102)*L103)</f>
        <v>0</v>
      </c>
      <c r="M91" s="160">
        <f t="shared" ref="M91:N91" si="20">IF($F91="Exclude",0,SUM(M93:M102)*M103)</f>
        <v>0</v>
      </c>
      <c r="N91" s="160">
        <f t="shared" si="20"/>
        <v>0</v>
      </c>
      <c r="O91" s="160">
        <f>IF($F91="Exclude",0,SUM(O93:O102)*O103)</f>
        <v>0</v>
      </c>
    </row>
    <row r="92" spans="2:17" ht="32" outlineLevel="1" x14ac:dyDescent="0.2">
      <c r="C92" s="139" t="s">
        <v>265</v>
      </c>
      <c r="D92" s="158" t="s">
        <v>266</v>
      </c>
      <c r="E92" s="158" t="s">
        <v>267</v>
      </c>
      <c r="F92" s="158" t="s">
        <v>268</v>
      </c>
      <c r="G92" s="158" t="s">
        <v>269</v>
      </c>
      <c r="H92" s="143" t="s">
        <v>270</v>
      </c>
      <c r="I92" s="143" t="s">
        <v>271</v>
      </c>
      <c r="J92" s="142"/>
      <c r="K92" s="143"/>
      <c r="L92" s="143"/>
      <c r="M92" s="143"/>
      <c r="N92" s="143"/>
      <c r="O92" s="143"/>
    </row>
    <row r="93" spans="2:17" outlineLevel="1" x14ac:dyDescent="0.2">
      <c r="B93"/>
      <c r="C93" s="213"/>
      <c r="D93" s="156"/>
      <c r="E93" s="161">
        <v>0</v>
      </c>
      <c r="F93" s="155"/>
      <c r="G93" s="156"/>
      <c r="H93" s="157">
        <f>D93*E93*F93*G93</f>
        <v>0</v>
      </c>
      <c r="I93" s="160">
        <f>H93*Assumptions!$G$18</f>
        <v>0</v>
      </c>
      <c r="J93"/>
      <c r="K93" s="160">
        <f>I93*(1+Assumptions!K$19)</f>
        <v>0</v>
      </c>
      <c r="L93" s="160">
        <f>K93*(1+Assumptions!L$19)</f>
        <v>0</v>
      </c>
      <c r="M93" s="160">
        <f>L93*(1+Assumptions!M$19)</f>
        <v>0</v>
      </c>
      <c r="N93" s="160">
        <f>M93*(1+Assumptions!N$19)</f>
        <v>0</v>
      </c>
      <c r="O93" s="160">
        <f>N93*(1+Assumptions!O$19)</f>
        <v>0</v>
      </c>
    </row>
    <row r="94" spans="2:17" outlineLevel="1" x14ac:dyDescent="0.2">
      <c r="B94"/>
      <c r="C94" s="213"/>
      <c r="D94" s="155"/>
      <c r="E94" s="161">
        <v>0</v>
      </c>
      <c r="F94" s="155"/>
      <c r="G94" s="156"/>
      <c r="H94" s="157">
        <f t="shared" ref="H94:H101" si="21">D94*E94*F94*G94</f>
        <v>0</v>
      </c>
      <c r="I94" s="160">
        <f>H94*Assumptions!$G$18</f>
        <v>0</v>
      </c>
      <c r="J94"/>
      <c r="K94" s="160">
        <f>I94*(1+Assumptions!K$19)</f>
        <v>0</v>
      </c>
      <c r="L94" s="160">
        <f>K94*(1+Assumptions!L$19)</f>
        <v>0</v>
      </c>
      <c r="M94" s="160">
        <f>L94*(1+Assumptions!M$19)</f>
        <v>0</v>
      </c>
      <c r="N94" s="160">
        <f>M94*(1+Assumptions!N$19)</f>
        <v>0</v>
      </c>
      <c r="O94" s="160">
        <f>N94*(1+Assumptions!O$19)</f>
        <v>0</v>
      </c>
    </row>
    <row r="95" spans="2:17" outlineLevel="1" x14ac:dyDescent="0.2">
      <c r="B95"/>
      <c r="C95" s="213"/>
      <c r="D95" s="155"/>
      <c r="E95" s="161">
        <v>0</v>
      </c>
      <c r="F95" s="155"/>
      <c r="G95" s="156"/>
      <c r="H95" s="157">
        <f t="shared" ref="H95:H97" si="22">D95*E95*F95*G95</f>
        <v>0</v>
      </c>
      <c r="I95" s="160">
        <f>H95*Assumptions!$G$18</f>
        <v>0</v>
      </c>
      <c r="J95"/>
      <c r="K95" s="160">
        <f>I95*(1+Assumptions!K$19)</f>
        <v>0</v>
      </c>
      <c r="L95" s="160">
        <f>K95*(1+Assumptions!L$19)</f>
        <v>0</v>
      </c>
      <c r="M95" s="160">
        <f>L95*(1+Assumptions!M$19)</f>
        <v>0</v>
      </c>
      <c r="N95" s="160">
        <f>M95*(1+Assumptions!N$19)</f>
        <v>0</v>
      </c>
      <c r="O95" s="160">
        <f>N95*(1+Assumptions!O$19)</f>
        <v>0</v>
      </c>
    </row>
    <row r="96" spans="2:17" outlineLevel="1" x14ac:dyDescent="0.2">
      <c r="B96"/>
      <c r="C96" s="213"/>
      <c r="D96" s="155"/>
      <c r="E96" s="161">
        <v>0</v>
      </c>
      <c r="F96" s="155"/>
      <c r="G96" s="156"/>
      <c r="H96" s="157">
        <f t="shared" si="22"/>
        <v>0</v>
      </c>
      <c r="I96" s="160">
        <f>H96*Assumptions!$G$18</f>
        <v>0</v>
      </c>
      <c r="J96"/>
      <c r="K96" s="160">
        <f>I96*(1+Assumptions!K$19)</f>
        <v>0</v>
      </c>
      <c r="L96" s="160">
        <f>K96*(1+Assumptions!L$19)</f>
        <v>0</v>
      </c>
      <c r="M96" s="160">
        <f>L96*(1+Assumptions!M$19)</f>
        <v>0</v>
      </c>
      <c r="N96" s="160">
        <f>M96*(1+Assumptions!N$19)</f>
        <v>0</v>
      </c>
      <c r="O96" s="160">
        <f>N96*(1+Assumptions!O$19)</f>
        <v>0</v>
      </c>
    </row>
    <row r="97" spans="2:15" outlineLevel="1" x14ac:dyDescent="0.2">
      <c r="B97"/>
      <c r="C97" s="213"/>
      <c r="D97" s="155"/>
      <c r="E97" s="161">
        <v>0</v>
      </c>
      <c r="F97" s="155"/>
      <c r="G97" s="156"/>
      <c r="H97" s="157">
        <f t="shared" si="22"/>
        <v>0</v>
      </c>
      <c r="I97" s="160">
        <f>H97*Assumptions!$G$18</f>
        <v>0</v>
      </c>
      <c r="J97"/>
      <c r="K97" s="160">
        <f>I97*(1+Assumptions!K$19)</f>
        <v>0</v>
      </c>
      <c r="L97" s="160">
        <f>K97*(1+Assumptions!L$19)</f>
        <v>0</v>
      </c>
      <c r="M97" s="160">
        <f>L97*(1+Assumptions!M$19)</f>
        <v>0</v>
      </c>
      <c r="N97" s="160">
        <f>M97*(1+Assumptions!N$19)</f>
        <v>0</v>
      </c>
      <c r="O97" s="160">
        <f>N97*(1+Assumptions!O$19)</f>
        <v>0</v>
      </c>
    </row>
    <row r="98" spans="2:15" outlineLevel="1" x14ac:dyDescent="0.2">
      <c r="B98"/>
      <c r="C98" s="213"/>
      <c r="D98" s="155"/>
      <c r="E98" s="161">
        <v>0</v>
      </c>
      <c r="F98" s="155"/>
      <c r="G98" s="156"/>
      <c r="H98" s="157">
        <f>D98*E98*F98*G98</f>
        <v>0</v>
      </c>
      <c r="I98" s="160">
        <f>H98*Assumptions!$G$18</f>
        <v>0</v>
      </c>
      <c r="J98"/>
      <c r="K98" s="160">
        <f>I98*(1+Assumptions!K$19)</f>
        <v>0</v>
      </c>
      <c r="L98" s="160">
        <f>K98*(1+Assumptions!L$19)</f>
        <v>0</v>
      </c>
      <c r="M98" s="160">
        <f>L98*(1+Assumptions!M$19)</f>
        <v>0</v>
      </c>
      <c r="N98" s="160">
        <f>M98*(1+Assumptions!N$19)</f>
        <v>0</v>
      </c>
      <c r="O98" s="160">
        <f>N98*(1+Assumptions!O$19)</f>
        <v>0</v>
      </c>
    </row>
    <row r="99" spans="2:15" outlineLevel="1" x14ac:dyDescent="0.2">
      <c r="B99"/>
      <c r="C99" s="213"/>
      <c r="D99" s="155"/>
      <c r="E99" s="161">
        <v>0</v>
      </c>
      <c r="F99" s="155"/>
      <c r="G99" s="156"/>
      <c r="H99" s="157">
        <f t="shared" si="21"/>
        <v>0</v>
      </c>
      <c r="I99" s="160">
        <f>H99*Assumptions!$G$18</f>
        <v>0</v>
      </c>
      <c r="J99"/>
      <c r="K99" s="160">
        <f>I99*(1+Assumptions!K$19)</f>
        <v>0</v>
      </c>
      <c r="L99" s="160">
        <f>K99*(1+Assumptions!L$19)</f>
        <v>0</v>
      </c>
      <c r="M99" s="160">
        <f>L99*(1+Assumptions!M$19)</f>
        <v>0</v>
      </c>
      <c r="N99" s="160">
        <f>M99*(1+Assumptions!N$19)</f>
        <v>0</v>
      </c>
      <c r="O99" s="160">
        <f>N99*(1+Assumptions!O$19)</f>
        <v>0</v>
      </c>
    </row>
    <row r="100" spans="2:15" outlineLevel="1" x14ac:dyDescent="0.2">
      <c r="B100"/>
      <c r="C100" s="213"/>
      <c r="D100" s="155"/>
      <c r="E100" s="161">
        <v>0</v>
      </c>
      <c r="F100" s="155"/>
      <c r="G100" s="156"/>
      <c r="H100" s="157">
        <f t="shared" si="21"/>
        <v>0</v>
      </c>
      <c r="I100" s="160">
        <f>H100*Assumptions!$G$18</f>
        <v>0</v>
      </c>
      <c r="J100"/>
      <c r="K100" s="160">
        <f>I100*(1+Assumptions!K$19)</f>
        <v>0</v>
      </c>
      <c r="L100" s="160">
        <f>K100*(1+Assumptions!L$19)</f>
        <v>0</v>
      </c>
      <c r="M100" s="160">
        <f>L100*(1+Assumptions!M$19)</f>
        <v>0</v>
      </c>
      <c r="N100" s="160">
        <f>M100*(1+Assumptions!N$19)</f>
        <v>0</v>
      </c>
      <c r="O100" s="160">
        <f>N100*(1+Assumptions!O$19)</f>
        <v>0</v>
      </c>
    </row>
    <row r="101" spans="2:15" outlineLevel="1" x14ac:dyDescent="0.2">
      <c r="B101"/>
      <c r="C101" s="213"/>
      <c r="D101" s="155"/>
      <c r="E101" s="161">
        <v>0</v>
      </c>
      <c r="F101" s="155"/>
      <c r="G101" s="156"/>
      <c r="H101" s="157">
        <f t="shared" si="21"/>
        <v>0</v>
      </c>
      <c r="I101" s="160">
        <f>H101*Assumptions!$G$18</f>
        <v>0</v>
      </c>
      <c r="J101"/>
      <c r="K101" s="160">
        <f>I101*(1+Assumptions!K$19)</f>
        <v>0</v>
      </c>
      <c r="L101" s="160">
        <f>K101*(1+Assumptions!L$19)</f>
        <v>0</v>
      </c>
      <c r="M101" s="160">
        <f>L101*(1+Assumptions!M$19)</f>
        <v>0</v>
      </c>
      <c r="N101" s="160">
        <f>M101*(1+Assumptions!N$19)</f>
        <v>0</v>
      </c>
      <c r="O101" s="160">
        <f>N101*(1+Assumptions!O$19)</f>
        <v>0</v>
      </c>
    </row>
    <row r="102" spans="2:15" outlineLevel="1" x14ac:dyDescent="0.2">
      <c r="B102"/>
      <c r="C102" s="213"/>
      <c r="D102" s="155"/>
      <c r="E102" s="161">
        <v>0</v>
      </c>
      <c r="F102" s="155"/>
      <c r="G102" s="156"/>
      <c r="H102" s="157">
        <f>D102*E102*F102*G102</f>
        <v>0</v>
      </c>
      <c r="I102" s="160">
        <f>H102*Assumptions!$G$18</f>
        <v>0</v>
      </c>
      <c r="J102"/>
      <c r="K102" s="160">
        <f>I102*(1+Assumptions!K$19)</f>
        <v>0</v>
      </c>
      <c r="L102" s="160">
        <f>K102*(1+Assumptions!L$19)</f>
        <v>0</v>
      </c>
      <c r="M102" s="160">
        <f>L102*(1+Assumptions!M$19)</f>
        <v>0</v>
      </c>
      <c r="N102" s="160">
        <f>M102*(1+Assumptions!N$19)</f>
        <v>0</v>
      </c>
      <c r="O102" s="160">
        <f>N102*(1+Assumptions!O$19)</f>
        <v>0</v>
      </c>
    </row>
    <row r="103" spans="2:15" outlineLevel="1" x14ac:dyDescent="0.2">
      <c r="B103"/>
      <c r="C103" s="65" t="s">
        <v>272</v>
      </c>
      <c r="D103"/>
      <c r="E103"/>
      <c r="F103"/>
      <c r="G103"/>
      <c r="H103"/>
      <c r="I103"/>
      <c r="J103"/>
      <c r="K103" s="156"/>
      <c r="L103" s="156"/>
      <c r="M103" s="156"/>
      <c r="N103" s="156"/>
      <c r="O103" s="156"/>
    </row>
    <row r="104" spans="2:15" outlineLevel="1" x14ac:dyDescent="0.2">
      <c r="B104" s="144"/>
      <c r="C104" s="145"/>
      <c r="D104" s="144"/>
      <c r="E104" s="144"/>
      <c r="F104" s="144"/>
      <c r="G104" s="144"/>
      <c r="H104" s="146"/>
      <c r="I104" s="146"/>
      <c r="J104" s="147"/>
      <c r="K104" s="147"/>
      <c r="L104" s="147"/>
      <c r="M104" s="147"/>
      <c r="N104" s="147"/>
      <c r="O104" s="147"/>
    </row>
    <row r="105" spans="2:15" ht="16" x14ac:dyDescent="0.2">
      <c r="C105" s="141" t="s">
        <v>280</v>
      </c>
      <c r="E105" s="134"/>
      <c r="H105" s="157">
        <f>SUM(H107:H116)</f>
        <v>0</v>
      </c>
      <c r="I105" s="160">
        <f>SUM(I107:I116)</f>
        <v>0</v>
      </c>
      <c r="J105" s="142"/>
      <c r="K105" s="160">
        <f>IF($F105="Exclude",0,SUM(K107:K116)*K117)</f>
        <v>0</v>
      </c>
      <c r="L105" s="160">
        <f>IF($F105="Exclude",0,SUM(L107:L116)*L117)</f>
        <v>0</v>
      </c>
      <c r="M105" s="160">
        <f t="shared" ref="M105:N105" si="23">IF($F105="Exclude",0,SUM(M107:M116)*M117)</f>
        <v>0</v>
      </c>
      <c r="N105" s="160">
        <f t="shared" si="23"/>
        <v>0</v>
      </c>
      <c r="O105" s="160">
        <f>IF($F105="Exclude",0,SUM(O107:O116)*O117)</f>
        <v>0</v>
      </c>
    </row>
    <row r="106" spans="2:15" ht="32" outlineLevel="1" x14ac:dyDescent="0.2">
      <c r="C106" s="139" t="s">
        <v>265</v>
      </c>
      <c r="D106" s="158" t="s">
        <v>266</v>
      </c>
      <c r="E106" s="158" t="s">
        <v>267</v>
      </c>
      <c r="F106" s="158" t="s">
        <v>268</v>
      </c>
      <c r="G106" s="158" t="s">
        <v>269</v>
      </c>
      <c r="H106" s="143" t="s">
        <v>270</v>
      </c>
      <c r="I106" s="143" t="s">
        <v>271</v>
      </c>
      <c r="J106" s="142"/>
      <c r="K106" s="143"/>
      <c r="L106" s="143"/>
      <c r="M106" s="143"/>
      <c r="N106" s="143"/>
      <c r="O106" s="143"/>
    </row>
    <row r="107" spans="2:15" outlineLevel="1" x14ac:dyDescent="0.2">
      <c r="B107"/>
      <c r="C107" s="213"/>
      <c r="D107" s="156"/>
      <c r="E107" s="161">
        <v>0</v>
      </c>
      <c r="F107" s="155"/>
      <c r="G107" s="156"/>
      <c r="H107" s="157">
        <f>D107*E107*F107*G107</f>
        <v>0</v>
      </c>
      <c r="I107" s="160">
        <f>H107*Assumptions!$G$18</f>
        <v>0</v>
      </c>
      <c r="J107"/>
      <c r="K107" s="160">
        <f>I107*(1+Assumptions!K$19)</f>
        <v>0</v>
      </c>
      <c r="L107" s="160">
        <f>K107*(1+Assumptions!L$19)</f>
        <v>0</v>
      </c>
      <c r="M107" s="160">
        <f>L107*(1+Assumptions!M$19)</f>
        <v>0</v>
      </c>
      <c r="N107" s="160">
        <f>M107*(1+Assumptions!N$19)</f>
        <v>0</v>
      </c>
      <c r="O107" s="160">
        <f>N107*(1+Assumptions!O$19)</f>
        <v>0</v>
      </c>
    </row>
    <row r="108" spans="2:15" outlineLevel="1" x14ac:dyDescent="0.2">
      <c r="B108"/>
      <c r="C108" s="213"/>
      <c r="D108" s="155"/>
      <c r="E108" s="161">
        <v>0</v>
      </c>
      <c r="F108" s="155"/>
      <c r="G108" s="156"/>
      <c r="H108" s="157">
        <f t="shared" ref="H108:H111" si="24">D108*E108*F108*G108</f>
        <v>0</v>
      </c>
      <c r="I108" s="160">
        <f>H108*Assumptions!$G$18</f>
        <v>0</v>
      </c>
      <c r="J108"/>
      <c r="K108" s="160">
        <f>I108*(1+Assumptions!K$19)</f>
        <v>0</v>
      </c>
      <c r="L108" s="160">
        <f>K108*(1+Assumptions!L$19)</f>
        <v>0</v>
      </c>
      <c r="M108" s="160">
        <f>L108*(1+Assumptions!M$19)</f>
        <v>0</v>
      </c>
      <c r="N108" s="160">
        <f>M108*(1+Assumptions!N$19)</f>
        <v>0</v>
      </c>
      <c r="O108" s="160">
        <f>N108*(1+Assumptions!O$19)</f>
        <v>0</v>
      </c>
    </row>
    <row r="109" spans="2:15" outlineLevel="1" x14ac:dyDescent="0.2">
      <c r="B109"/>
      <c r="C109" s="213"/>
      <c r="D109" s="155"/>
      <c r="E109" s="161">
        <v>0</v>
      </c>
      <c r="F109" s="155"/>
      <c r="G109" s="156"/>
      <c r="H109" s="157">
        <f t="shared" si="24"/>
        <v>0</v>
      </c>
      <c r="I109" s="160">
        <f>H109*Assumptions!$G$18</f>
        <v>0</v>
      </c>
      <c r="J109"/>
      <c r="K109" s="160">
        <f>I109*(1+Assumptions!K$19)</f>
        <v>0</v>
      </c>
      <c r="L109" s="160">
        <f>K109*(1+Assumptions!L$19)</f>
        <v>0</v>
      </c>
      <c r="M109" s="160">
        <f>L109*(1+Assumptions!M$19)</f>
        <v>0</v>
      </c>
      <c r="N109" s="160">
        <f>M109*(1+Assumptions!N$19)</f>
        <v>0</v>
      </c>
      <c r="O109" s="160">
        <f>N109*(1+Assumptions!O$19)</f>
        <v>0</v>
      </c>
    </row>
    <row r="110" spans="2:15" outlineLevel="1" x14ac:dyDescent="0.2">
      <c r="B110"/>
      <c r="C110" s="213"/>
      <c r="D110" s="155"/>
      <c r="E110" s="161">
        <v>0</v>
      </c>
      <c r="F110" s="155"/>
      <c r="G110" s="156"/>
      <c r="H110" s="157">
        <f t="shared" si="24"/>
        <v>0</v>
      </c>
      <c r="I110" s="160">
        <f>H110*Assumptions!$G$18</f>
        <v>0</v>
      </c>
      <c r="J110"/>
      <c r="K110" s="160">
        <f>I110*(1+Assumptions!K$19)</f>
        <v>0</v>
      </c>
      <c r="L110" s="160">
        <f>K110*(1+Assumptions!L$19)</f>
        <v>0</v>
      </c>
      <c r="M110" s="160">
        <f>L110*(1+Assumptions!M$19)</f>
        <v>0</v>
      </c>
      <c r="N110" s="160">
        <f>M110*(1+Assumptions!N$19)</f>
        <v>0</v>
      </c>
      <c r="O110" s="160">
        <f>N110*(1+Assumptions!O$19)</f>
        <v>0</v>
      </c>
    </row>
    <row r="111" spans="2:15" outlineLevel="1" x14ac:dyDescent="0.2">
      <c r="B111"/>
      <c r="C111" s="213"/>
      <c r="D111" s="155"/>
      <c r="E111" s="161">
        <v>0</v>
      </c>
      <c r="F111" s="155"/>
      <c r="G111" s="156"/>
      <c r="H111" s="157">
        <f t="shared" si="24"/>
        <v>0</v>
      </c>
      <c r="I111" s="160">
        <f>H111*Assumptions!$G$18</f>
        <v>0</v>
      </c>
      <c r="J111"/>
      <c r="K111" s="160">
        <f>I111*(1+Assumptions!K$19)</f>
        <v>0</v>
      </c>
      <c r="L111" s="160">
        <f>K111*(1+Assumptions!L$19)</f>
        <v>0</v>
      </c>
      <c r="M111" s="160">
        <f>L111*(1+Assumptions!M$19)</f>
        <v>0</v>
      </c>
      <c r="N111" s="160">
        <f>M111*(1+Assumptions!N$19)</f>
        <v>0</v>
      </c>
      <c r="O111" s="160">
        <f>N111*(1+Assumptions!O$19)</f>
        <v>0</v>
      </c>
    </row>
    <row r="112" spans="2:15" outlineLevel="1" x14ac:dyDescent="0.2">
      <c r="B112"/>
      <c r="C112" s="213"/>
      <c r="D112" s="155"/>
      <c r="E112" s="161">
        <v>0</v>
      </c>
      <c r="F112" s="155"/>
      <c r="G112" s="156"/>
      <c r="H112" s="157">
        <f>D112*E112*F112*G112</f>
        <v>0</v>
      </c>
      <c r="I112" s="160">
        <f>H112*Assumptions!$G$18</f>
        <v>0</v>
      </c>
      <c r="J112"/>
      <c r="K112" s="160">
        <f>I112*(1+Assumptions!K$19)</f>
        <v>0</v>
      </c>
      <c r="L112" s="160">
        <f>K112*(1+Assumptions!L$19)</f>
        <v>0</v>
      </c>
      <c r="M112" s="160">
        <f>L112*(1+Assumptions!M$19)</f>
        <v>0</v>
      </c>
      <c r="N112" s="160">
        <f>M112*(1+Assumptions!N$19)</f>
        <v>0</v>
      </c>
      <c r="O112" s="160">
        <f>N112*(1+Assumptions!O$19)</f>
        <v>0</v>
      </c>
    </row>
    <row r="113" spans="2:15" outlineLevel="1" x14ac:dyDescent="0.2">
      <c r="B113"/>
      <c r="C113" s="213"/>
      <c r="D113" s="155"/>
      <c r="E113" s="161">
        <v>0</v>
      </c>
      <c r="F113" s="155"/>
      <c r="G113" s="156"/>
      <c r="H113" s="157">
        <f t="shared" ref="H113:H115" si="25">D113*E113*F113*G113</f>
        <v>0</v>
      </c>
      <c r="I113" s="160">
        <f>H113*Assumptions!$G$18</f>
        <v>0</v>
      </c>
      <c r="J113"/>
      <c r="K113" s="160">
        <f>I113*(1+Assumptions!K$19)</f>
        <v>0</v>
      </c>
      <c r="L113" s="160">
        <f>K113*(1+Assumptions!L$19)</f>
        <v>0</v>
      </c>
      <c r="M113" s="160">
        <f>L113*(1+Assumptions!M$19)</f>
        <v>0</v>
      </c>
      <c r="N113" s="160">
        <f>M113*(1+Assumptions!N$19)</f>
        <v>0</v>
      </c>
      <c r="O113" s="160">
        <f>N113*(1+Assumptions!O$19)</f>
        <v>0</v>
      </c>
    </row>
    <row r="114" spans="2:15" outlineLevel="1" x14ac:dyDescent="0.2">
      <c r="B114"/>
      <c r="C114" s="213"/>
      <c r="D114" s="155"/>
      <c r="E114" s="161">
        <v>0</v>
      </c>
      <c r="F114" s="155"/>
      <c r="G114" s="156"/>
      <c r="H114" s="157">
        <f t="shared" si="25"/>
        <v>0</v>
      </c>
      <c r="I114" s="160">
        <f>H114*Assumptions!$G$18</f>
        <v>0</v>
      </c>
      <c r="J114"/>
      <c r="K114" s="160">
        <f>I114*(1+Assumptions!K$19)</f>
        <v>0</v>
      </c>
      <c r="L114" s="160">
        <f>K114*(1+Assumptions!L$19)</f>
        <v>0</v>
      </c>
      <c r="M114" s="160">
        <f>L114*(1+Assumptions!M$19)</f>
        <v>0</v>
      </c>
      <c r="N114" s="160">
        <f>M114*(1+Assumptions!N$19)</f>
        <v>0</v>
      </c>
      <c r="O114" s="160">
        <f>N114*(1+Assumptions!O$19)</f>
        <v>0</v>
      </c>
    </row>
    <row r="115" spans="2:15" outlineLevel="1" x14ac:dyDescent="0.2">
      <c r="B115"/>
      <c r="C115" s="213"/>
      <c r="D115" s="155"/>
      <c r="E115" s="161">
        <v>0</v>
      </c>
      <c r="F115" s="155"/>
      <c r="G115" s="156"/>
      <c r="H115" s="157">
        <f t="shared" si="25"/>
        <v>0</v>
      </c>
      <c r="I115" s="160">
        <f>H115*Assumptions!$G$18</f>
        <v>0</v>
      </c>
      <c r="J115"/>
      <c r="K115" s="160">
        <f>I115*(1+Assumptions!K$19)</f>
        <v>0</v>
      </c>
      <c r="L115" s="160">
        <f>K115*(1+Assumptions!L$19)</f>
        <v>0</v>
      </c>
      <c r="M115" s="160">
        <f>L115*(1+Assumptions!M$19)</f>
        <v>0</v>
      </c>
      <c r="N115" s="160">
        <f>M115*(1+Assumptions!N$19)</f>
        <v>0</v>
      </c>
      <c r="O115" s="160">
        <f>N115*(1+Assumptions!O$19)</f>
        <v>0</v>
      </c>
    </row>
    <row r="116" spans="2:15" outlineLevel="1" x14ac:dyDescent="0.2">
      <c r="B116"/>
      <c r="C116" s="213"/>
      <c r="D116" s="155"/>
      <c r="E116" s="161">
        <v>0</v>
      </c>
      <c r="F116" s="155"/>
      <c r="G116" s="156"/>
      <c r="H116" s="157">
        <f>D116*E116*F116*G116</f>
        <v>0</v>
      </c>
      <c r="I116" s="160">
        <f>H116*Assumptions!$G$18</f>
        <v>0</v>
      </c>
      <c r="J116"/>
      <c r="K116" s="160">
        <f>I116*(1+Assumptions!K$19)</f>
        <v>0</v>
      </c>
      <c r="L116" s="160">
        <f>K116*(1+Assumptions!L$19)</f>
        <v>0</v>
      </c>
      <c r="M116" s="160">
        <f>L116*(1+Assumptions!M$19)</f>
        <v>0</v>
      </c>
      <c r="N116" s="160">
        <f>M116*(1+Assumptions!N$19)</f>
        <v>0</v>
      </c>
      <c r="O116" s="160">
        <f>N116*(1+Assumptions!O$19)</f>
        <v>0</v>
      </c>
    </row>
    <row r="117" spans="2:15" outlineLevel="1" x14ac:dyDescent="0.2">
      <c r="B117"/>
      <c r="C117" s="65" t="s">
        <v>272</v>
      </c>
      <c r="D117"/>
      <c r="E117"/>
      <c r="F117"/>
      <c r="G117"/>
      <c r="H117"/>
      <c r="I117"/>
      <c r="J117"/>
      <c r="K117" s="156"/>
      <c r="L117" s="156"/>
      <c r="M117" s="156"/>
      <c r="N117" s="156"/>
      <c r="O117" s="156"/>
    </row>
    <row r="118" spans="2:15" outlineLevel="1" x14ac:dyDescent="0.2">
      <c r="B118" s="144"/>
      <c r="C118" s="145"/>
      <c r="D118" s="144"/>
      <c r="E118" s="144"/>
      <c r="F118" s="144"/>
      <c r="G118" s="144"/>
      <c r="H118" s="146"/>
      <c r="I118" s="146"/>
      <c r="J118" s="147"/>
      <c r="K118" s="147"/>
      <c r="L118" s="147"/>
      <c r="M118" s="147"/>
      <c r="N118" s="147"/>
      <c r="O118" s="147"/>
    </row>
    <row r="119" spans="2:15" ht="16" x14ac:dyDescent="0.2">
      <c r="C119" s="141" t="s">
        <v>280</v>
      </c>
      <c r="E119" s="134"/>
      <c r="H119" s="157">
        <f>SUM(H121:H130)</f>
        <v>0</v>
      </c>
      <c r="I119" s="160">
        <f>SUM(I121:I130)</f>
        <v>0</v>
      </c>
      <c r="J119" s="142"/>
      <c r="K119" s="160">
        <f>IF($F119="Exclude",0,SUM(K121:K130)*K131)</f>
        <v>0</v>
      </c>
      <c r="L119" s="160">
        <f>IF($F119="Exclude",0,SUM(L121:L130)*L131)</f>
        <v>0</v>
      </c>
      <c r="M119" s="160">
        <f t="shared" ref="M119:N119" si="26">IF($F119="Exclude",0,SUM(M121:M130)*M131)</f>
        <v>0</v>
      </c>
      <c r="N119" s="160">
        <f t="shared" si="26"/>
        <v>0</v>
      </c>
      <c r="O119" s="160">
        <f>IF($F119="Exclude",0,SUM(O121:O130)*O131)</f>
        <v>0</v>
      </c>
    </row>
    <row r="120" spans="2:15" ht="32" outlineLevel="1" x14ac:dyDescent="0.2">
      <c r="C120" s="139" t="s">
        <v>265</v>
      </c>
      <c r="D120" s="158" t="s">
        <v>266</v>
      </c>
      <c r="E120" s="158" t="s">
        <v>267</v>
      </c>
      <c r="F120" s="158" t="s">
        <v>268</v>
      </c>
      <c r="G120" s="158" t="s">
        <v>269</v>
      </c>
      <c r="H120" s="143" t="s">
        <v>270</v>
      </c>
      <c r="I120" s="143" t="s">
        <v>271</v>
      </c>
      <c r="J120" s="142"/>
      <c r="K120" s="143"/>
      <c r="L120" s="143"/>
      <c r="M120" s="143"/>
      <c r="N120" s="143"/>
      <c r="O120" s="143"/>
    </row>
    <row r="121" spans="2:15" outlineLevel="1" x14ac:dyDescent="0.2">
      <c r="B121"/>
      <c r="C121" s="213"/>
      <c r="D121" s="156"/>
      <c r="E121" s="161">
        <v>0</v>
      </c>
      <c r="F121" s="155"/>
      <c r="G121" s="156"/>
      <c r="H121" s="157">
        <f>D121*E121*F121*G121</f>
        <v>0</v>
      </c>
      <c r="I121" s="160">
        <f>H121*Assumptions!$G$18</f>
        <v>0</v>
      </c>
      <c r="J121"/>
      <c r="K121" s="160">
        <f>I121*(1+Assumptions!K$19)</f>
        <v>0</v>
      </c>
      <c r="L121" s="160">
        <f>K121*(1+Assumptions!L$19)</f>
        <v>0</v>
      </c>
      <c r="M121" s="160">
        <f>L121*(1+Assumptions!M$19)</f>
        <v>0</v>
      </c>
      <c r="N121" s="160">
        <f>M121*(1+Assumptions!N$19)</f>
        <v>0</v>
      </c>
      <c r="O121" s="160">
        <f>N121*(1+Assumptions!O$19)</f>
        <v>0</v>
      </c>
    </row>
    <row r="122" spans="2:15" outlineLevel="1" x14ac:dyDescent="0.2">
      <c r="B122"/>
      <c r="C122" s="213"/>
      <c r="D122" s="155"/>
      <c r="E122" s="161">
        <v>0</v>
      </c>
      <c r="F122" s="155"/>
      <c r="G122" s="156"/>
      <c r="H122" s="157">
        <f t="shared" ref="H122:H125" si="27">D122*E122*F122*G122</f>
        <v>0</v>
      </c>
      <c r="I122" s="160">
        <f>H122*Assumptions!$G$18</f>
        <v>0</v>
      </c>
      <c r="J122"/>
      <c r="K122" s="160">
        <f>I122*(1+Assumptions!K$19)</f>
        <v>0</v>
      </c>
      <c r="L122" s="160">
        <f>K122*(1+Assumptions!L$19)</f>
        <v>0</v>
      </c>
      <c r="M122" s="160">
        <f>L122*(1+Assumptions!M$19)</f>
        <v>0</v>
      </c>
      <c r="N122" s="160">
        <f>M122*(1+Assumptions!N$19)</f>
        <v>0</v>
      </c>
      <c r="O122" s="160">
        <f>N122*(1+Assumptions!O$19)</f>
        <v>0</v>
      </c>
    </row>
    <row r="123" spans="2:15" outlineLevel="1" x14ac:dyDescent="0.2">
      <c r="B123"/>
      <c r="C123" s="213"/>
      <c r="D123" s="155"/>
      <c r="E123" s="161">
        <v>0</v>
      </c>
      <c r="F123" s="155"/>
      <c r="G123" s="156"/>
      <c r="H123" s="157">
        <f t="shared" si="27"/>
        <v>0</v>
      </c>
      <c r="I123" s="160">
        <f>H123*Assumptions!$G$18</f>
        <v>0</v>
      </c>
      <c r="J123"/>
      <c r="K123" s="160">
        <f>I123*(1+Assumptions!K$19)</f>
        <v>0</v>
      </c>
      <c r="L123" s="160">
        <f>K123*(1+Assumptions!L$19)</f>
        <v>0</v>
      </c>
      <c r="M123" s="160">
        <f>L123*(1+Assumptions!M$19)</f>
        <v>0</v>
      </c>
      <c r="N123" s="160">
        <f>M123*(1+Assumptions!N$19)</f>
        <v>0</v>
      </c>
      <c r="O123" s="160">
        <f>N123*(1+Assumptions!O$19)</f>
        <v>0</v>
      </c>
    </row>
    <row r="124" spans="2:15" outlineLevel="1" x14ac:dyDescent="0.2">
      <c r="B124"/>
      <c r="C124" s="213"/>
      <c r="D124" s="155"/>
      <c r="E124" s="161">
        <v>0</v>
      </c>
      <c r="F124" s="155"/>
      <c r="G124" s="156"/>
      <c r="H124" s="157">
        <f t="shared" si="27"/>
        <v>0</v>
      </c>
      <c r="I124" s="160">
        <f>H124*Assumptions!$G$18</f>
        <v>0</v>
      </c>
      <c r="J124"/>
      <c r="K124" s="160">
        <f>I124*(1+Assumptions!K$19)</f>
        <v>0</v>
      </c>
      <c r="L124" s="160">
        <f>K124*(1+Assumptions!L$19)</f>
        <v>0</v>
      </c>
      <c r="M124" s="160">
        <f>L124*(1+Assumptions!M$19)</f>
        <v>0</v>
      </c>
      <c r="N124" s="160">
        <f>M124*(1+Assumptions!N$19)</f>
        <v>0</v>
      </c>
      <c r="O124" s="160">
        <f>N124*(1+Assumptions!O$19)</f>
        <v>0</v>
      </c>
    </row>
    <row r="125" spans="2:15" outlineLevel="1" x14ac:dyDescent="0.2">
      <c r="B125"/>
      <c r="C125" s="213"/>
      <c r="D125" s="155"/>
      <c r="E125" s="161">
        <v>0</v>
      </c>
      <c r="F125" s="155"/>
      <c r="G125" s="156"/>
      <c r="H125" s="157">
        <f t="shared" si="27"/>
        <v>0</v>
      </c>
      <c r="I125" s="160">
        <f>H125*Assumptions!$G$18</f>
        <v>0</v>
      </c>
      <c r="J125"/>
      <c r="K125" s="160">
        <f>I125*(1+Assumptions!K$19)</f>
        <v>0</v>
      </c>
      <c r="L125" s="160">
        <f>K125*(1+Assumptions!L$19)</f>
        <v>0</v>
      </c>
      <c r="M125" s="160">
        <f>L125*(1+Assumptions!M$19)</f>
        <v>0</v>
      </c>
      <c r="N125" s="160">
        <f>M125*(1+Assumptions!N$19)</f>
        <v>0</v>
      </c>
      <c r="O125" s="160">
        <f>N125*(1+Assumptions!O$19)</f>
        <v>0</v>
      </c>
    </row>
    <row r="126" spans="2:15" outlineLevel="1" x14ac:dyDescent="0.2">
      <c r="B126"/>
      <c r="C126" s="213"/>
      <c r="D126" s="155"/>
      <c r="E126" s="161">
        <v>0</v>
      </c>
      <c r="F126" s="155"/>
      <c r="G126" s="156"/>
      <c r="H126" s="157">
        <f>D126*E126*F126*G126</f>
        <v>0</v>
      </c>
      <c r="I126" s="160">
        <f>H126*Assumptions!$G$18</f>
        <v>0</v>
      </c>
      <c r="J126"/>
      <c r="K126" s="160">
        <f>I126*(1+Assumptions!K$19)</f>
        <v>0</v>
      </c>
      <c r="L126" s="160">
        <f>K126*(1+Assumptions!L$19)</f>
        <v>0</v>
      </c>
      <c r="M126" s="160">
        <f>L126*(1+Assumptions!M$19)</f>
        <v>0</v>
      </c>
      <c r="N126" s="160">
        <f>M126*(1+Assumptions!N$19)</f>
        <v>0</v>
      </c>
      <c r="O126" s="160">
        <f>N126*(1+Assumptions!O$19)</f>
        <v>0</v>
      </c>
    </row>
    <row r="127" spans="2:15" outlineLevel="1" x14ac:dyDescent="0.2">
      <c r="B127"/>
      <c r="C127" s="213"/>
      <c r="D127" s="155"/>
      <c r="E127" s="161">
        <v>0</v>
      </c>
      <c r="F127" s="155"/>
      <c r="G127" s="156"/>
      <c r="H127" s="157">
        <f t="shared" ref="H127:H129" si="28">D127*E127*F127*G127</f>
        <v>0</v>
      </c>
      <c r="I127" s="160">
        <f>H127*Assumptions!$G$18</f>
        <v>0</v>
      </c>
      <c r="J127"/>
      <c r="K127" s="160">
        <f>I127*(1+Assumptions!K$19)</f>
        <v>0</v>
      </c>
      <c r="L127" s="160">
        <f>K127*(1+Assumptions!L$19)</f>
        <v>0</v>
      </c>
      <c r="M127" s="160">
        <f>L127*(1+Assumptions!M$19)</f>
        <v>0</v>
      </c>
      <c r="N127" s="160">
        <f>M127*(1+Assumptions!N$19)</f>
        <v>0</v>
      </c>
      <c r="O127" s="160">
        <f>N127*(1+Assumptions!O$19)</f>
        <v>0</v>
      </c>
    </row>
    <row r="128" spans="2:15" outlineLevel="1" x14ac:dyDescent="0.2">
      <c r="B128"/>
      <c r="C128" s="213"/>
      <c r="D128" s="155"/>
      <c r="E128" s="161">
        <v>0</v>
      </c>
      <c r="F128" s="155"/>
      <c r="G128" s="156"/>
      <c r="H128" s="157">
        <f t="shared" si="28"/>
        <v>0</v>
      </c>
      <c r="I128" s="160">
        <f>H128*Assumptions!$G$18</f>
        <v>0</v>
      </c>
      <c r="J128"/>
      <c r="K128" s="160">
        <f>I128*(1+Assumptions!K$19)</f>
        <v>0</v>
      </c>
      <c r="L128" s="160">
        <f>K128*(1+Assumptions!L$19)</f>
        <v>0</v>
      </c>
      <c r="M128" s="160">
        <f>L128*(1+Assumptions!M$19)</f>
        <v>0</v>
      </c>
      <c r="N128" s="160">
        <f>M128*(1+Assumptions!N$19)</f>
        <v>0</v>
      </c>
      <c r="O128" s="160">
        <f>N128*(1+Assumptions!O$19)</f>
        <v>0</v>
      </c>
    </row>
    <row r="129" spans="2:15" outlineLevel="1" x14ac:dyDescent="0.2">
      <c r="B129"/>
      <c r="C129" s="213"/>
      <c r="D129" s="155"/>
      <c r="E129" s="161">
        <v>0</v>
      </c>
      <c r="F129" s="155"/>
      <c r="G129" s="156"/>
      <c r="H129" s="157">
        <f t="shared" si="28"/>
        <v>0</v>
      </c>
      <c r="I129" s="160">
        <f>H129*Assumptions!$G$18</f>
        <v>0</v>
      </c>
      <c r="J129"/>
      <c r="K129" s="160">
        <f>I129*(1+Assumptions!K$19)</f>
        <v>0</v>
      </c>
      <c r="L129" s="160">
        <f>K129*(1+Assumptions!L$19)</f>
        <v>0</v>
      </c>
      <c r="M129" s="160">
        <f>L129*(1+Assumptions!M$19)</f>
        <v>0</v>
      </c>
      <c r="N129" s="160">
        <f>M129*(1+Assumptions!N$19)</f>
        <v>0</v>
      </c>
      <c r="O129" s="160">
        <f>N129*(1+Assumptions!O$19)</f>
        <v>0</v>
      </c>
    </row>
    <row r="130" spans="2:15" outlineLevel="1" x14ac:dyDescent="0.2">
      <c r="B130"/>
      <c r="C130" s="213"/>
      <c r="D130" s="155"/>
      <c r="E130" s="161">
        <v>0</v>
      </c>
      <c r="F130" s="155"/>
      <c r="G130" s="156"/>
      <c r="H130" s="157">
        <f>D130*E130*F130*G130</f>
        <v>0</v>
      </c>
      <c r="I130" s="160">
        <f>H130*Assumptions!$G$18</f>
        <v>0</v>
      </c>
      <c r="J130"/>
      <c r="K130" s="160">
        <f>I130*(1+Assumptions!K$19)</f>
        <v>0</v>
      </c>
      <c r="L130" s="160">
        <f>K130*(1+Assumptions!L$19)</f>
        <v>0</v>
      </c>
      <c r="M130" s="160">
        <f>L130*(1+Assumptions!M$19)</f>
        <v>0</v>
      </c>
      <c r="N130" s="160">
        <f>M130*(1+Assumptions!N$19)</f>
        <v>0</v>
      </c>
      <c r="O130" s="160">
        <f>N130*(1+Assumptions!O$19)</f>
        <v>0</v>
      </c>
    </row>
    <row r="131" spans="2:15" outlineLevel="1" x14ac:dyDescent="0.2">
      <c r="B131"/>
      <c r="C131" s="65" t="s">
        <v>272</v>
      </c>
      <c r="D131"/>
      <c r="E131"/>
      <c r="F131"/>
      <c r="G131"/>
      <c r="H131"/>
      <c r="I131"/>
      <c r="J131"/>
      <c r="K131" s="156"/>
      <c r="L131" s="156"/>
      <c r="M131" s="156"/>
      <c r="N131" s="156"/>
      <c r="O131" s="156"/>
    </row>
    <row r="132" spans="2:15" outlineLevel="1" x14ac:dyDescent="0.2">
      <c r="B132" s="144"/>
      <c r="C132" s="145"/>
      <c r="D132" s="144"/>
      <c r="E132" s="144"/>
      <c r="F132" s="144"/>
      <c r="G132" s="144"/>
      <c r="H132" s="146"/>
      <c r="I132" s="146"/>
      <c r="J132" s="147"/>
      <c r="K132" s="147"/>
      <c r="L132" s="147"/>
      <c r="M132" s="147"/>
      <c r="N132" s="147"/>
      <c r="O132" s="147"/>
    </row>
    <row r="133" spans="2:15" ht="16" x14ac:dyDescent="0.2">
      <c r="C133" s="141" t="s">
        <v>280</v>
      </c>
      <c r="E133" s="134"/>
      <c r="H133" s="157">
        <f>SUM(H135:H144)</f>
        <v>0</v>
      </c>
      <c r="I133" s="160">
        <f>SUM(I135:I144)</f>
        <v>0</v>
      </c>
      <c r="J133" s="142"/>
      <c r="K133" s="160">
        <f>IF($F133="Exclude",0,SUM(K135:K144)*K145)</f>
        <v>0</v>
      </c>
      <c r="L133" s="160">
        <f>IF($F133="Exclude",0,SUM(L135:L144)*L145)</f>
        <v>0</v>
      </c>
      <c r="M133" s="160">
        <f t="shared" ref="M133:N133" si="29">IF($F133="Exclude",0,SUM(M135:M144)*M145)</f>
        <v>0</v>
      </c>
      <c r="N133" s="160">
        <f t="shared" si="29"/>
        <v>0</v>
      </c>
      <c r="O133" s="160">
        <f>IF($F133="Exclude",0,SUM(O135:O144)*O145)</f>
        <v>0</v>
      </c>
    </row>
    <row r="134" spans="2:15" ht="32" outlineLevel="1" x14ac:dyDescent="0.2">
      <c r="C134" s="139" t="s">
        <v>265</v>
      </c>
      <c r="D134" s="158" t="s">
        <v>266</v>
      </c>
      <c r="E134" s="158" t="s">
        <v>267</v>
      </c>
      <c r="F134" s="158" t="s">
        <v>268</v>
      </c>
      <c r="G134" s="158" t="s">
        <v>269</v>
      </c>
      <c r="H134" s="143" t="s">
        <v>270</v>
      </c>
      <c r="I134" s="143" t="s">
        <v>271</v>
      </c>
      <c r="J134" s="142"/>
      <c r="K134" s="143"/>
      <c r="L134" s="143"/>
      <c r="M134" s="143"/>
      <c r="N134" s="143"/>
      <c r="O134" s="143"/>
    </row>
    <row r="135" spans="2:15" outlineLevel="1" x14ac:dyDescent="0.2">
      <c r="B135"/>
      <c r="C135" s="213"/>
      <c r="D135" s="156"/>
      <c r="E135" s="161">
        <v>0</v>
      </c>
      <c r="F135" s="155"/>
      <c r="G135" s="156"/>
      <c r="H135" s="157">
        <f>D135*E135*F135*G135</f>
        <v>0</v>
      </c>
      <c r="I135" s="160">
        <f>H135*Assumptions!$G$18</f>
        <v>0</v>
      </c>
      <c r="J135"/>
      <c r="K135" s="160">
        <f>I135*(1+Assumptions!K$19)</f>
        <v>0</v>
      </c>
      <c r="L135" s="160">
        <f>K135*(1+Assumptions!L$19)</f>
        <v>0</v>
      </c>
      <c r="M135" s="160">
        <f>L135*(1+Assumptions!M$19)</f>
        <v>0</v>
      </c>
      <c r="N135" s="160">
        <f>M135*(1+Assumptions!N$19)</f>
        <v>0</v>
      </c>
      <c r="O135" s="160">
        <f>N135*(1+Assumptions!O$19)</f>
        <v>0</v>
      </c>
    </row>
    <row r="136" spans="2:15" outlineLevel="1" x14ac:dyDescent="0.2">
      <c r="B136"/>
      <c r="C136" s="213"/>
      <c r="D136" s="155"/>
      <c r="E136" s="161">
        <v>0</v>
      </c>
      <c r="F136" s="155"/>
      <c r="G136" s="156"/>
      <c r="H136" s="157">
        <f t="shared" ref="H136:H139" si="30">D136*E136*F136*G136</f>
        <v>0</v>
      </c>
      <c r="I136" s="160">
        <f>H136*Assumptions!$G$18</f>
        <v>0</v>
      </c>
      <c r="J136"/>
      <c r="K136" s="160">
        <f>I136*(1+Assumptions!K$19)</f>
        <v>0</v>
      </c>
      <c r="L136" s="160">
        <f>K136*(1+Assumptions!L$19)</f>
        <v>0</v>
      </c>
      <c r="M136" s="160">
        <f>L136*(1+Assumptions!M$19)</f>
        <v>0</v>
      </c>
      <c r="N136" s="160">
        <f>M136*(1+Assumptions!N$19)</f>
        <v>0</v>
      </c>
      <c r="O136" s="160">
        <f>N136*(1+Assumptions!O$19)</f>
        <v>0</v>
      </c>
    </row>
    <row r="137" spans="2:15" outlineLevel="1" x14ac:dyDescent="0.2">
      <c r="B137"/>
      <c r="C137" s="213"/>
      <c r="D137" s="155"/>
      <c r="E137" s="161">
        <v>0</v>
      </c>
      <c r="F137" s="155"/>
      <c r="G137" s="156"/>
      <c r="H137" s="157">
        <f t="shared" si="30"/>
        <v>0</v>
      </c>
      <c r="I137" s="160">
        <f>H137*Assumptions!$G$18</f>
        <v>0</v>
      </c>
      <c r="J137"/>
      <c r="K137" s="160">
        <f>I137*(1+Assumptions!K$19)</f>
        <v>0</v>
      </c>
      <c r="L137" s="160">
        <f>K137*(1+Assumptions!L$19)</f>
        <v>0</v>
      </c>
      <c r="M137" s="160">
        <f>L137*(1+Assumptions!M$19)</f>
        <v>0</v>
      </c>
      <c r="N137" s="160">
        <f>M137*(1+Assumptions!N$19)</f>
        <v>0</v>
      </c>
      <c r="O137" s="160">
        <f>N137*(1+Assumptions!O$19)</f>
        <v>0</v>
      </c>
    </row>
    <row r="138" spans="2:15" outlineLevel="1" x14ac:dyDescent="0.2">
      <c r="B138"/>
      <c r="C138" s="213"/>
      <c r="D138" s="155"/>
      <c r="E138" s="161">
        <v>0</v>
      </c>
      <c r="F138" s="155"/>
      <c r="G138" s="156"/>
      <c r="H138" s="157">
        <f t="shared" si="30"/>
        <v>0</v>
      </c>
      <c r="I138" s="160">
        <f>H138*Assumptions!$G$18</f>
        <v>0</v>
      </c>
      <c r="J138"/>
      <c r="K138" s="160">
        <f>I138*(1+Assumptions!K$19)</f>
        <v>0</v>
      </c>
      <c r="L138" s="160">
        <f>K138*(1+Assumptions!L$19)</f>
        <v>0</v>
      </c>
      <c r="M138" s="160">
        <f>L138*(1+Assumptions!M$19)</f>
        <v>0</v>
      </c>
      <c r="N138" s="160">
        <f>M138*(1+Assumptions!N$19)</f>
        <v>0</v>
      </c>
      <c r="O138" s="160">
        <f>N138*(1+Assumptions!O$19)</f>
        <v>0</v>
      </c>
    </row>
    <row r="139" spans="2:15" outlineLevel="1" x14ac:dyDescent="0.2">
      <c r="B139"/>
      <c r="C139" s="213"/>
      <c r="D139" s="155"/>
      <c r="E139" s="161">
        <v>0</v>
      </c>
      <c r="F139" s="155"/>
      <c r="G139" s="156"/>
      <c r="H139" s="157">
        <f t="shared" si="30"/>
        <v>0</v>
      </c>
      <c r="I139" s="160">
        <f>H139*Assumptions!$G$18</f>
        <v>0</v>
      </c>
      <c r="J139"/>
      <c r="K139" s="160">
        <f>I139*(1+Assumptions!K$19)</f>
        <v>0</v>
      </c>
      <c r="L139" s="160">
        <f>K139*(1+Assumptions!L$19)</f>
        <v>0</v>
      </c>
      <c r="M139" s="160">
        <f>L139*(1+Assumptions!M$19)</f>
        <v>0</v>
      </c>
      <c r="N139" s="160">
        <f>M139*(1+Assumptions!N$19)</f>
        <v>0</v>
      </c>
      <c r="O139" s="160">
        <f>N139*(1+Assumptions!O$19)</f>
        <v>0</v>
      </c>
    </row>
    <row r="140" spans="2:15" outlineLevel="1" x14ac:dyDescent="0.2">
      <c r="B140"/>
      <c r="C140" s="213"/>
      <c r="D140" s="155"/>
      <c r="E140" s="161">
        <v>0</v>
      </c>
      <c r="F140" s="155"/>
      <c r="G140" s="156"/>
      <c r="H140" s="157">
        <f>D140*E140*F140*G140</f>
        <v>0</v>
      </c>
      <c r="I140" s="160">
        <f>H140*Assumptions!$G$18</f>
        <v>0</v>
      </c>
      <c r="J140"/>
      <c r="K140" s="160">
        <f>I140*(1+Assumptions!K$19)</f>
        <v>0</v>
      </c>
      <c r="L140" s="160">
        <f>K140*(1+Assumptions!L$19)</f>
        <v>0</v>
      </c>
      <c r="M140" s="160">
        <f>L140*(1+Assumptions!M$19)</f>
        <v>0</v>
      </c>
      <c r="N140" s="160">
        <f>M140*(1+Assumptions!N$19)</f>
        <v>0</v>
      </c>
      <c r="O140" s="160">
        <f>N140*(1+Assumptions!O$19)</f>
        <v>0</v>
      </c>
    </row>
    <row r="141" spans="2:15" outlineLevel="1" x14ac:dyDescent="0.2">
      <c r="B141"/>
      <c r="C141" s="213"/>
      <c r="D141" s="155"/>
      <c r="E141" s="161">
        <v>0</v>
      </c>
      <c r="F141" s="155"/>
      <c r="G141" s="156"/>
      <c r="H141" s="157">
        <f t="shared" ref="H141:H143" si="31">D141*E141*F141*G141</f>
        <v>0</v>
      </c>
      <c r="I141" s="160">
        <f>H141*Assumptions!$G$18</f>
        <v>0</v>
      </c>
      <c r="J141"/>
      <c r="K141" s="160">
        <f>I141*(1+Assumptions!K$19)</f>
        <v>0</v>
      </c>
      <c r="L141" s="160">
        <f>K141*(1+Assumptions!L$19)</f>
        <v>0</v>
      </c>
      <c r="M141" s="160">
        <f>L141*(1+Assumptions!M$19)</f>
        <v>0</v>
      </c>
      <c r="N141" s="160">
        <f>M141*(1+Assumptions!N$19)</f>
        <v>0</v>
      </c>
      <c r="O141" s="160">
        <f>N141*(1+Assumptions!O$19)</f>
        <v>0</v>
      </c>
    </row>
    <row r="142" spans="2:15" outlineLevel="1" x14ac:dyDescent="0.2">
      <c r="B142"/>
      <c r="C142" s="213"/>
      <c r="D142" s="155"/>
      <c r="E142" s="161">
        <v>0</v>
      </c>
      <c r="F142" s="155"/>
      <c r="G142" s="156"/>
      <c r="H142" s="157">
        <f t="shared" si="31"/>
        <v>0</v>
      </c>
      <c r="I142" s="160">
        <f>H142*Assumptions!$G$18</f>
        <v>0</v>
      </c>
      <c r="J142"/>
      <c r="K142" s="160">
        <f>I142*(1+Assumptions!K$19)</f>
        <v>0</v>
      </c>
      <c r="L142" s="160">
        <f>K142*(1+Assumptions!L$19)</f>
        <v>0</v>
      </c>
      <c r="M142" s="160">
        <f>L142*(1+Assumptions!M$19)</f>
        <v>0</v>
      </c>
      <c r="N142" s="160">
        <f>M142*(1+Assumptions!N$19)</f>
        <v>0</v>
      </c>
      <c r="O142" s="160">
        <f>N142*(1+Assumptions!O$19)</f>
        <v>0</v>
      </c>
    </row>
    <row r="143" spans="2:15" outlineLevel="1" x14ac:dyDescent="0.2">
      <c r="B143"/>
      <c r="C143" s="213"/>
      <c r="D143" s="155"/>
      <c r="E143" s="161">
        <v>0</v>
      </c>
      <c r="F143" s="155"/>
      <c r="G143" s="156"/>
      <c r="H143" s="157">
        <f t="shared" si="31"/>
        <v>0</v>
      </c>
      <c r="I143" s="160">
        <f>H143*Assumptions!$G$18</f>
        <v>0</v>
      </c>
      <c r="J143"/>
      <c r="K143" s="160">
        <f>I143*(1+Assumptions!K$19)</f>
        <v>0</v>
      </c>
      <c r="L143" s="160">
        <f>K143*(1+Assumptions!L$19)</f>
        <v>0</v>
      </c>
      <c r="M143" s="160">
        <f>L143*(1+Assumptions!M$19)</f>
        <v>0</v>
      </c>
      <c r="N143" s="160">
        <f>M143*(1+Assumptions!N$19)</f>
        <v>0</v>
      </c>
      <c r="O143" s="160">
        <f>N143*(1+Assumptions!O$19)</f>
        <v>0</v>
      </c>
    </row>
    <row r="144" spans="2:15" outlineLevel="1" x14ac:dyDescent="0.2">
      <c r="B144"/>
      <c r="C144" s="213"/>
      <c r="D144" s="155"/>
      <c r="E144" s="161">
        <v>0</v>
      </c>
      <c r="F144" s="155"/>
      <c r="G144" s="156"/>
      <c r="H144" s="157">
        <f>D144*E144*F144*G144</f>
        <v>0</v>
      </c>
      <c r="I144" s="160">
        <f>H144*Assumptions!$G$18</f>
        <v>0</v>
      </c>
      <c r="J144"/>
      <c r="K144" s="160">
        <f>I144*(1+Assumptions!K$19)</f>
        <v>0</v>
      </c>
      <c r="L144" s="160">
        <f>K144*(1+Assumptions!L$19)</f>
        <v>0</v>
      </c>
      <c r="M144" s="160">
        <f>L144*(1+Assumptions!M$19)</f>
        <v>0</v>
      </c>
      <c r="N144" s="160">
        <f>M144*(1+Assumptions!N$19)</f>
        <v>0</v>
      </c>
      <c r="O144" s="160">
        <f>N144*(1+Assumptions!O$19)</f>
        <v>0</v>
      </c>
    </row>
    <row r="145" spans="2:17" outlineLevel="1" x14ac:dyDescent="0.2">
      <c r="B145"/>
      <c r="C145" s="65" t="s">
        <v>272</v>
      </c>
      <c r="D145"/>
      <c r="E145"/>
      <c r="F145"/>
      <c r="G145"/>
      <c r="H145"/>
      <c r="I145"/>
      <c r="J145"/>
      <c r="K145" s="156"/>
      <c r="L145" s="156"/>
      <c r="M145" s="156"/>
      <c r="N145" s="156"/>
      <c r="O145" s="156"/>
    </row>
    <row r="146" spans="2:17" outlineLevel="1" x14ac:dyDescent="0.2">
      <c r="B146" s="144"/>
      <c r="C146" s="145"/>
      <c r="D146" s="144"/>
      <c r="E146" s="144"/>
      <c r="F146" s="144"/>
      <c r="G146" s="144"/>
      <c r="H146" s="146"/>
      <c r="I146" s="146"/>
      <c r="J146" s="147"/>
      <c r="K146" s="147"/>
      <c r="L146" s="147"/>
      <c r="M146" s="147"/>
      <c r="N146" s="147"/>
      <c r="O146" s="147"/>
    </row>
    <row r="147" spans="2:17" ht="16" x14ac:dyDescent="0.2">
      <c r="C147" s="141" t="s">
        <v>281</v>
      </c>
      <c r="E147" s="134"/>
      <c r="H147" s="157">
        <f>SUM(H149:H158)</f>
        <v>0</v>
      </c>
      <c r="I147" s="160">
        <f>SUM(I149:I158)</f>
        <v>0</v>
      </c>
      <c r="J147" s="142"/>
      <c r="K147" s="160">
        <f>IF($F147="Exclude",0,SUM(K149:K158)*K$42)</f>
        <v>0</v>
      </c>
      <c r="L147" s="160">
        <f>IF($F147="Exclude",0,SUM(L149:L158)*L$42)</f>
        <v>0</v>
      </c>
      <c r="M147" s="160">
        <f>IF($F147="Exclude",0,SUM(M149:M158)*M$42)</f>
        <v>0</v>
      </c>
      <c r="N147" s="160">
        <f>IF($F147="Exclude",0,SUM(N149:N158)*N$42)</f>
        <v>0</v>
      </c>
      <c r="O147" s="160">
        <f>IF($F147="Exclude",0,SUM(O149:O158)*O$42)</f>
        <v>0</v>
      </c>
      <c r="Q147" s="134"/>
    </row>
    <row r="148" spans="2:17" ht="32" outlineLevel="1" x14ac:dyDescent="0.2">
      <c r="C148" s="139" t="s">
        <v>265</v>
      </c>
      <c r="D148" s="158" t="s">
        <v>266</v>
      </c>
      <c r="E148" s="158" t="s">
        <v>267</v>
      </c>
      <c r="F148" s="158" t="s">
        <v>268</v>
      </c>
      <c r="G148" s="158" t="s">
        <v>269</v>
      </c>
      <c r="H148" s="143" t="s">
        <v>270</v>
      </c>
      <c r="I148" s="143" t="s">
        <v>271</v>
      </c>
      <c r="J148" s="142"/>
      <c r="K148" s="143"/>
      <c r="L148" s="143"/>
      <c r="M148" s="143"/>
      <c r="N148" s="143"/>
      <c r="O148" s="143"/>
    </row>
    <row r="149" spans="2:17" customFormat="1" outlineLevel="1" x14ac:dyDescent="0.2">
      <c r="C149" s="213"/>
      <c r="D149" s="156"/>
      <c r="E149" s="161">
        <v>0</v>
      </c>
      <c r="F149" s="155"/>
      <c r="G149" s="156"/>
      <c r="H149" s="157">
        <f t="shared" ref="H149:H158" si="32">D149*E149*F149*G149</f>
        <v>0</v>
      </c>
      <c r="I149" s="160">
        <f>H149*Assumptions!$G$18</f>
        <v>0</v>
      </c>
      <c r="K149" s="160">
        <f>I149*(1+Assumptions!K$19)</f>
        <v>0</v>
      </c>
      <c r="L149" s="160">
        <f>K149*(1+Assumptions!L$19)</f>
        <v>0</v>
      </c>
      <c r="M149" s="160">
        <f>L149*(1+Assumptions!M$19)</f>
        <v>0</v>
      </c>
      <c r="N149" s="160">
        <f>M149*(1+Assumptions!N$19)</f>
        <v>0</v>
      </c>
      <c r="O149" s="160">
        <f>N149*(1+Assumptions!O$19)</f>
        <v>0</v>
      </c>
    </row>
    <row r="150" spans="2:17" customFormat="1" outlineLevel="1" x14ac:dyDescent="0.2">
      <c r="C150" s="213"/>
      <c r="D150" s="156"/>
      <c r="E150" s="161">
        <v>0</v>
      </c>
      <c r="F150" s="155"/>
      <c r="G150" s="156"/>
      <c r="H150" s="157">
        <f t="shared" si="32"/>
        <v>0</v>
      </c>
      <c r="I150" s="160">
        <f>H150*Assumptions!$G$18</f>
        <v>0</v>
      </c>
      <c r="K150" s="160">
        <f>I150*(1+Assumptions!K$19)</f>
        <v>0</v>
      </c>
      <c r="L150" s="160">
        <f>K150*(1+Assumptions!L$19)</f>
        <v>0</v>
      </c>
      <c r="M150" s="160">
        <f>L150*(1+Assumptions!M$19)</f>
        <v>0</v>
      </c>
      <c r="N150" s="160">
        <f>M150*(1+Assumptions!N$19)</f>
        <v>0</v>
      </c>
      <c r="O150" s="160">
        <f>N150*(1+Assumptions!O$19)</f>
        <v>0</v>
      </c>
    </row>
    <row r="151" spans="2:17" customFormat="1" outlineLevel="1" x14ac:dyDescent="0.2">
      <c r="C151" s="213"/>
      <c r="D151" s="156"/>
      <c r="E151" s="161">
        <v>0</v>
      </c>
      <c r="F151" s="155"/>
      <c r="G151" s="156"/>
      <c r="H151" s="157">
        <f t="shared" si="32"/>
        <v>0</v>
      </c>
      <c r="I151" s="160">
        <f>H151*Assumptions!$G$18</f>
        <v>0</v>
      </c>
      <c r="K151" s="160">
        <f>I151*(1+Assumptions!K$19)</f>
        <v>0</v>
      </c>
      <c r="L151" s="160">
        <f>K151*(1+Assumptions!L$19)</f>
        <v>0</v>
      </c>
      <c r="M151" s="160">
        <f>L151*(1+Assumptions!M$19)</f>
        <v>0</v>
      </c>
      <c r="N151" s="160">
        <f>M151*(1+Assumptions!N$19)</f>
        <v>0</v>
      </c>
      <c r="O151" s="160">
        <f>N151*(1+Assumptions!O$19)</f>
        <v>0</v>
      </c>
    </row>
    <row r="152" spans="2:17" customFormat="1" outlineLevel="1" x14ac:dyDescent="0.2">
      <c r="C152" s="213"/>
      <c r="D152" s="156"/>
      <c r="E152" s="161">
        <v>0</v>
      </c>
      <c r="F152" s="155"/>
      <c r="G152" s="156"/>
      <c r="H152" s="157">
        <f t="shared" si="32"/>
        <v>0</v>
      </c>
      <c r="I152" s="160">
        <f>H152*Assumptions!$G$18</f>
        <v>0</v>
      </c>
      <c r="K152" s="160">
        <f>I152*(1+Assumptions!K$19)</f>
        <v>0</v>
      </c>
      <c r="L152" s="160">
        <f>K152*(1+Assumptions!L$19)</f>
        <v>0</v>
      </c>
      <c r="M152" s="160">
        <f>L152*(1+Assumptions!M$19)</f>
        <v>0</v>
      </c>
      <c r="N152" s="160">
        <f>M152*(1+Assumptions!N$19)</f>
        <v>0</v>
      </c>
      <c r="O152" s="160">
        <f>N152*(1+Assumptions!O$19)</f>
        <v>0</v>
      </c>
    </row>
    <row r="153" spans="2:17" customFormat="1" outlineLevel="1" x14ac:dyDescent="0.2">
      <c r="C153" s="213"/>
      <c r="D153" s="156"/>
      <c r="E153" s="161">
        <v>0</v>
      </c>
      <c r="F153" s="155"/>
      <c r="G153" s="156"/>
      <c r="H153" s="157">
        <f t="shared" si="32"/>
        <v>0</v>
      </c>
      <c r="I153" s="160">
        <f>H153*Assumptions!$G$18</f>
        <v>0</v>
      </c>
      <c r="K153" s="160">
        <f>I153*(1+Assumptions!K$19)</f>
        <v>0</v>
      </c>
      <c r="L153" s="160">
        <f>K153*(1+Assumptions!L$19)</f>
        <v>0</v>
      </c>
      <c r="M153" s="160">
        <f>L153*(1+Assumptions!M$19)</f>
        <v>0</v>
      </c>
      <c r="N153" s="160">
        <f>M153*(1+Assumptions!N$19)</f>
        <v>0</v>
      </c>
      <c r="O153" s="160">
        <f>N153*(1+Assumptions!O$19)</f>
        <v>0</v>
      </c>
    </row>
    <row r="154" spans="2:17" customFormat="1" outlineLevel="1" x14ac:dyDescent="0.2">
      <c r="C154" s="213"/>
      <c r="D154" s="156"/>
      <c r="E154" s="161">
        <v>0</v>
      </c>
      <c r="F154" s="155"/>
      <c r="G154" s="156"/>
      <c r="H154" s="157">
        <f t="shared" si="32"/>
        <v>0</v>
      </c>
      <c r="I154" s="160">
        <f>H154*Assumptions!$G$18</f>
        <v>0</v>
      </c>
      <c r="K154" s="160">
        <f>I154*(1+Assumptions!K$19)</f>
        <v>0</v>
      </c>
      <c r="L154" s="160">
        <f>K154*(1+Assumptions!L$19)</f>
        <v>0</v>
      </c>
      <c r="M154" s="160">
        <f>L154*(1+Assumptions!M$19)</f>
        <v>0</v>
      </c>
      <c r="N154" s="160">
        <f>M154*(1+Assumptions!N$19)</f>
        <v>0</v>
      </c>
      <c r="O154" s="160">
        <f>N154*(1+Assumptions!O$19)</f>
        <v>0</v>
      </c>
    </row>
    <row r="155" spans="2:17" customFormat="1" outlineLevel="1" x14ac:dyDescent="0.2">
      <c r="C155" s="213"/>
      <c r="D155" s="156"/>
      <c r="E155" s="161">
        <v>0</v>
      </c>
      <c r="F155" s="155"/>
      <c r="G155" s="156"/>
      <c r="H155" s="157">
        <f t="shared" si="32"/>
        <v>0</v>
      </c>
      <c r="I155" s="160">
        <f>H155*Assumptions!$G$18</f>
        <v>0</v>
      </c>
      <c r="K155" s="160">
        <f>I155*(1+Assumptions!K$19)</f>
        <v>0</v>
      </c>
      <c r="L155" s="160">
        <f>K155*(1+Assumptions!L$19)</f>
        <v>0</v>
      </c>
      <c r="M155" s="160">
        <f>L155*(1+Assumptions!M$19)</f>
        <v>0</v>
      </c>
      <c r="N155" s="160">
        <f>M155*(1+Assumptions!N$19)</f>
        <v>0</v>
      </c>
      <c r="O155" s="160">
        <f>N155*(1+Assumptions!O$19)</f>
        <v>0</v>
      </c>
    </row>
    <row r="156" spans="2:17" customFormat="1" outlineLevel="1" x14ac:dyDescent="0.2">
      <c r="C156" s="213"/>
      <c r="D156" s="156"/>
      <c r="E156" s="161">
        <v>0</v>
      </c>
      <c r="F156" s="155"/>
      <c r="G156" s="156"/>
      <c r="H156" s="157">
        <f t="shared" si="32"/>
        <v>0</v>
      </c>
      <c r="I156" s="160">
        <f>H156*Assumptions!$G$18</f>
        <v>0</v>
      </c>
      <c r="K156" s="160">
        <f>I156*(1+Assumptions!K$19)</f>
        <v>0</v>
      </c>
      <c r="L156" s="160">
        <f>K156*(1+Assumptions!L$19)</f>
        <v>0</v>
      </c>
      <c r="M156" s="160">
        <f>L156*(1+Assumptions!M$19)</f>
        <v>0</v>
      </c>
      <c r="N156" s="160">
        <f>M156*(1+Assumptions!N$19)</f>
        <v>0</v>
      </c>
      <c r="O156" s="160">
        <f>N156*(1+Assumptions!O$19)</f>
        <v>0</v>
      </c>
    </row>
    <row r="157" spans="2:17" customFormat="1" outlineLevel="1" x14ac:dyDescent="0.2">
      <c r="C157" s="213"/>
      <c r="D157" s="156"/>
      <c r="E157" s="161">
        <v>0</v>
      </c>
      <c r="F157" s="155"/>
      <c r="G157" s="156"/>
      <c r="H157" s="157">
        <f t="shared" si="32"/>
        <v>0</v>
      </c>
      <c r="I157" s="160">
        <f>H157*Assumptions!$G$18</f>
        <v>0</v>
      </c>
      <c r="K157" s="160">
        <f>I157*(1+Assumptions!K$19)</f>
        <v>0</v>
      </c>
      <c r="L157" s="160">
        <f>K157*(1+Assumptions!L$19)</f>
        <v>0</v>
      </c>
      <c r="M157" s="160">
        <f>L157*(1+Assumptions!M$19)</f>
        <v>0</v>
      </c>
      <c r="N157" s="160">
        <f>M157*(1+Assumptions!N$19)</f>
        <v>0</v>
      </c>
      <c r="O157" s="160">
        <f>N157*(1+Assumptions!O$19)</f>
        <v>0</v>
      </c>
    </row>
    <row r="158" spans="2:17" customFormat="1" outlineLevel="1" x14ac:dyDescent="0.2">
      <c r="C158" s="213"/>
      <c r="D158" s="156"/>
      <c r="E158" s="161">
        <v>0</v>
      </c>
      <c r="F158" s="155"/>
      <c r="G158" s="156"/>
      <c r="H158" s="157">
        <f t="shared" si="32"/>
        <v>0</v>
      </c>
      <c r="I158" s="160">
        <f>H158*Assumptions!$G$18</f>
        <v>0</v>
      </c>
      <c r="K158" s="160">
        <f>I158*(1+Assumptions!K$19)</f>
        <v>0</v>
      </c>
      <c r="L158" s="160">
        <f>K158*(1+Assumptions!L$19)</f>
        <v>0</v>
      </c>
      <c r="M158" s="160">
        <f>L158*(1+Assumptions!M$19)</f>
        <v>0</v>
      </c>
      <c r="N158" s="160">
        <f>M158*(1+Assumptions!N$19)</f>
        <v>0</v>
      </c>
      <c r="O158" s="160">
        <f>N158*(1+Assumptions!O$19)</f>
        <v>0</v>
      </c>
    </row>
    <row r="159" spans="2:17" customFormat="1" outlineLevel="1" x14ac:dyDescent="0.2">
      <c r="C159" s="65" t="s">
        <v>272</v>
      </c>
      <c r="K159" s="156"/>
      <c r="L159" s="156"/>
      <c r="M159" s="156"/>
      <c r="N159" s="156"/>
      <c r="O159" s="156"/>
    </row>
    <row r="160" spans="2:17" outlineLevel="1" x14ac:dyDescent="0.2">
      <c r="B160" s="144"/>
      <c r="C160" s="145"/>
      <c r="D160" s="144"/>
      <c r="E160" s="144"/>
      <c r="F160" s="144"/>
      <c r="G160" s="144"/>
      <c r="H160" s="146"/>
      <c r="I160" s="146"/>
      <c r="J160" s="147"/>
      <c r="K160" s="147"/>
      <c r="L160" s="147"/>
      <c r="M160" s="147"/>
      <c r="N160" s="147"/>
      <c r="O160" s="147"/>
    </row>
    <row r="161" spans="2:17" ht="16" x14ac:dyDescent="0.2">
      <c r="C161" s="141" t="s">
        <v>281</v>
      </c>
      <c r="E161" s="134"/>
      <c r="H161" s="157">
        <f>SUM(H163:H172)</f>
        <v>0</v>
      </c>
      <c r="I161" s="160">
        <f>SUM(I163:I172)</f>
        <v>0</v>
      </c>
      <c r="J161" s="142"/>
      <c r="K161" s="160">
        <f>IF($F161="Exclude",0,SUM(K163:K172)*K$42)</f>
        <v>0</v>
      </c>
      <c r="L161" s="160">
        <f>IF($F161="Exclude",0,SUM(L163:L172)*L$42)</f>
        <v>0</v>
      </c>
      <c r="M161" s="160">
        <f>IF($F161="Exclude",0,SUM(M163:M172)*M$42)</f>
        <v>0</v>
      </c>
      <c r="N161" s="160">
        <f>IF($F161="Exclude",0,SUM(N163:N172)*N$42)</f>
        <v>0</v>
      </c>
      <c r="O161" s="160">
        <f>IF($F161="Exclude",0,SUM(O163:O172)*O$42)</f>
        <v>0</v>
      </c>
      <c r="Q161" s="134"/>
    </row>
    <row r="162" spans="2:17" ht="32" outlineLevel="1" x14ac:dyDescent="0.2">
      <c r="C162" s="139" t="s">
        <v>265</v>
      </c>
      <c r="D162" s="158" t="s">
        <v>266</v>
      </c>
      <c r="E162" s="158" t="s">
        <v>267</v>
      </c>
      <c r="F162" s="158" t="s">
        <v>268</v>
      </c>
      <c r="G162" s="158" t="s">
        <v>269</v>
      </c>
      <c r="H162" s="143" t="s">
        <v>270</v>
      </c>
      <c r="I162" s="143" t="s">
        <v>271</v>
      </c>
      <c r="J162" s="142"/>
      <c r="K162" s="143"/>
      <c r="L162" s="143"/>
      <c r="M162" s="143"/>
      <c r="N162" s="143"/>
      <c r="O162" s="143"/>
    </row>
    <row r="163" spans="2:17" customFormat="1" outlineLevel="1" x14ac:dyDescent="0.2">
      <c r="C163" s="213"/>
      <c r="D163" s="156"/>
      <c r="E163" s="161">
        <v>0</v>
      </c>
      <c r="F163" s="155"/>
      <c r="G163" s="156"/>
      <c r="H163" s="157">
        <f t="shared" ref="H163:H172" si="33">D163*E163*F163*G163</f>
        <v>0</v>
      </c>
      <c r="I163" s="160">
        <f>H163*Assumptions!$G$18</f>
        <v>0</v>
      </c>
      <c r="K163" s="160">
        <f>I163*(1+Assumptions!K$19)</f>
        <v>0</v>
      </c>
      <c r="L163" s="160">
        <f>K163*(1+Assumptions!L$19)</f>
        <v>0</v>
      </c>
      <c r="M163" s="160">
        <f>L163*(1+Assumptions!M$19)</f>
        <v>0</v>
      </c>
      <c r="N163" s="160">
        <f>M163*(1+Assumptions!N$19)</f>
        <v>0</v>
      </c>
      <c r="O163" s="160">
        <f>N163*(1+Assumptions!O$19)</f>
        <v>0</v>
      </c>
    </row>
    <row r="164" spans="2:17" customFormat="1" outlineLevel="1" x14ac:dyDescent="0.2">
      <c r="C164" s="213"/>
      <c r="D164" s="156"/>
      <c r="E164" s="161">
        <v>0</v>
      </c>
      <c r="F164" s="155"/>
      <c r="G164" s="156"/>
      <c r="H164" s="157">
        <f t="shared" si="33"/>
        <v>0</v>
      </c>
      <c r="I164" s="160">
        <f>H164*Assumptions!$G$18</f>
        <v>0</v>
      </c>
      <c r="K164" s="160">
        <f>I164*(1+Assumptions!K$19)</f>
        <v>0</v>
      </c>
      <c r="L164" s="160">
        <f>K164*(1+Assumptions!L$19)</f>
        <v>0</v>
      </c>
      <c r="M164" s="160">
        <f>L164*(1+Assumptions!M$19)</f>
        <v>0</v>
      </c>
      <c r="N164" s="160">
        <f>M164*(1+Assumptions!N$19)</f>
        <v>0</v>
      </c>
      <c r="O164" s="160">
        <f>N164*(1+Assumptions!O$19)</f>
        <v>0</v>
      </c>
    </row>
    <row r="165" spans="2:17" customFormat="1" outlineLevel="1" x14ac:dyDescent="0.2">
      <c r="C165" s="213"/>
      <c r="D165" s="156"/>
      <c r="E165" s="161">
        <v>0</v>
      </c>
      <c r="F165" s="155"/>
      <c r="G165" s="156"/>
      <c r="H165" s="157">
        <f t="shared" si="33"/>
        <v>0</v>
      </c>
      <c r="I165" s="160">
        <f>H165*Assumptions!$G$18</f>
        <v>0</v>
      </c>
      <c r="K165" s="160">
        <f>I165*(1+Assumptions!K$19)</f>
        <v>0</v>
      </c>
      <c r="L165" s="160">
        <f>K165*(1+Assumptions!L$19)</f>
        <v>0</v>
      </c>
      <c r="M165" s="160">
        <f>L165*(1+Assumptions!M$19)</f>
        <v>0</v>
      </c>
      <c r="N165" s="160">
        <f>M165*(1+Assumptions!N$19)</f>
        <v>0</v>
      </c>
      <c r="O165" s="160">
        <f>N165*(1+Assumptions!O$19)</f>
        <v>0</v>
      </c>
    </row>
    <row r="166" spans="2:17" customFormat="1" outlineLevel="1" x14ac:dyDescent="0.2">
      <c r="C166" s="213"/>
      <c r="D166" s="156"/>
      <c r="E166" s="161">
        <v>0</v>
      </c>
      <c r="F166" s="155"/>
      <c r="G166" s="156"/>
      <c r="H166" s="157">
        <f t="shared" si="33"/>
        <v>0</v>
      </c>
      <c r="I166" s="160">
        <f>H166*Assumptions!$G$18</f>
        <v>0</v>
      </c>
      <c r="K166" s="160">
        <f>I166*(1+Assumptions!K$19)</f>
        <v>0</v>
      </c>
      <c r="L166" s="160">
        <f>K166*(1+Assumptions!L$19)</f>
        <v>0</v>
      </c>
      <c r="M166" s="160">
        <f>L166*(1+Assumptions!M$19)</f>
        <v>0</v>
      </c>
      <c r="N166" s="160">
        <f>M166*(1+Assumptions!N$19)</f>
        <v>0</v>
      </c>
      <c r="O166" s="160">
        <f>N166*(1+Assumptions!O$19)</f>
        <v>0</v>
      </c>
    </row>
    <row r="167" spans="2:17" customFormat="1" outlineLevel="1" x14ac:dyDescent="0.2">
      <c r="C167" s="213"/>
      <c r="D167" s="156"/>
      <c r="E167" s="161">
        <v>0</v>
      </c>
      <c r="F167" s="155"/>
      <c r="G167" s="156"/>
      <c r="H167" s="157">
        <f t="shared" si="33"/>
        <v>0</v>
      </c>
      <c r="I167" s="160">
        <f>H167*Assumptions!$G$18</f>
        <v>0</v>
      </c>
      <c r="K167" s="160">
        <f>I167*(1+Assumptions!K$19)</f>
        <v>0</v>
      </c>
      <c r="L167" s="160">
        <f>K167*(1+Assumptions!L$19)</f>
        <v>0</v>
      </c>
      <c r="M167" s="160">
        <f>L167*(1+Assumptions!M$19)</f>
        <v>0</v>
      </c>
      <c r="N167" s="160">
        <f>M167*(1+Assumptions!N$19)</f>
        <v>0</v>
      </c>
      <c r="O167" s="160">
        <f>N167*(1+Assumptions!O$19)</f>
        <v>0</v>
      </c>
    </row>
    <row r="168" spans="2:17" customFormat="1" outlineLevel="1" x14ac:dyDescent="0.2">
      <c r="C168" s="213"/>
      <c r="D168" s="156"/>
      <c r="E168" s="161">
        <v>0</v>
      </c>
      <c r="F168" s="155"/>
      <c r="G168" s="156"/>
      <c r="H168" s="157">
        <f t="shared" si="33"/>
        <v>0</v>
      </c>
      <c r="I168" s="160">
        <f>H168*Assumptions!$G$18</f>
        <v>0</v>
      </c>
      <c r="K168" s="160">
        <f>I168*(1+Assumptions!K$19)</f>
        <v>0</v>
      </c>
      <c r="L168" s="160">
        <f>K168*(1+Assumptions!L$19)</f>
        <v>0</v>
      </c>
      <c r="M168" s="160">
        <f>L168*(1+Assumptions!M$19)</f>
        <v>0</v>
      </c>
      <c r="N168" s="160">
        <f>M168*(1+Assumptions!N$19)</f>
        <v>0</v>
      </c>
      <c r="O168" s="160">
        <f>N168*(1+Assumptions!O$19)</f>
        <v>0</v>
      </c>
    </row>
    <row r="169" spans="2:17" customFormat="1" outlineLevel="1" x14ac:dyDescent="0.2">
      <c r="C169" s="213"/>
      <c r="D169" s="156"/>
      <c r="E169" s="161">
        <v>0</v>
      </c>
      <c r="F169" s="155"/>
      <c r="G169" s="156"/>
      <c r="H169" s="157">
        <f t="shared" si="33"/>
        <v>0</v>
      </c>
      <c r="I169" s="160">
        <f>H169*Assumptions!$G$18</f>
        <v>0</v>
      </c>
      <c r="K169" s="160">
        <f>I169*(1+Assumptions!K$19)</f>
        <v>0</v>
      </c>
      <c r="L169" s="160">
        <f>K169*(1+Assumptions!L$19)</f>
        <v>0</v>
      </c>
      <c r="M169" s="160">
        <f>L169*(1+Assumptions!M$19)</f>
        <v>0</v>
      </c>
      <c r="N169" s="160">
        <f>M169*(1+Assumptions!N$19)</f>
        <v>0</v>
      </c>
      <c r="O169" s="160">
        <f>N169*(1+Assumptions!O$19)</f>
        <v>0</v>
      </c>
    </row>
    <row r="170" spans="2:17" customFormat="1" outlineLevel="1" x14ac:dyDescent="0.2">
      <c r="C170" s="213"/>
      <c r="D170" s="156"/>
      <c r="E170" s="161">
        <v>0</v>
      </c>
      <c r="F170" s="155"/>
      <c r="G170" s="156"/>
      <c r="H170" s="157">
        <f t="shared" si="33"/>
        <v>0</v>
      </c>
      <c r="I170" s="160">
        <f>H170*Assumptions!$G$18</f>
        <v>0</v>
      </c>
      <c r="K170" s="160">
        <f>I170*(1+Assumptions!K$19)</f>
        <v>0</v>
      </c>
      <c r="L170" s="160">
        <f>K170*(1+Assumptions!L$19)</f>
        <v>0</v>
      </c>
      <c r="M170" s="160">
        <f>L170*(1+Assumptions!M$19)</f>
        <v>0</v>
      </c>
      <c r="N170" s="160">
        <f>M170*(1+Assumptions!N$19)</f>
        <v>0</v>
      </c>
      <c r="O170" s="160">
        <f>N170*(1+Assumptions!O$19)</f>
        <v>0</v>
      </c>
    </row>
    <row r="171" spans="2:17" customFormat="1" outlineLevel="1" x14ac:dyDescent="0.2">
      <c r="C171" s="213"/>
      <c r="D171" s="156"/>
      <c r="E171" s="161">
        <v>0</v>
      </c>
      <c r="F171" s="155"/>
      <c r="G171" s="156"/>
      <c r="H171" s="157">
        <f t="shared" si="33"/>
        <v>0</v>
      </c>
      <c r="I171" s="160">
        <f>H171*Assumptions!$G$18</f>
        <v>0</v>
      </c>
      <c r="K171" s="160">
        <f>I171*(1+Assumptions!K$19)</f>
        <v>0</v>
      </c>
      <c r="L171" s="160">
        <f>K171*(1+Assumptions!L$19)</f>
        <v>0</v>
      </c>
      <c r="M171" s="160">
        <f>L171*(1+Assumptions!M$19)</f>
        <v>0</v>
      </c>
      <c r="N171" s="160">
        <f>M171*(1+Assumptions!N$19)</f>
        <v>0</v>
      </c>
      <c r="O171" s="160">
        <f>N171*(1+Assumptions!O$19)</f>
        <v>0</v>
      </c>
    </row>
    <row r="172" spans="2:17" customFormat="1" outlineLevel="1" x14ac:dyDescent="0.2">
      <c r="C172" s="213"/>
      <c r="D172" s="156"/>
      <c r="E172" s="161">
        <v>0</v>
      </c>
      <c r="F172" s="155"/>
      <c r="G172" s="156"/>
      <c r="H172" s="157">
        <f t="shared" si="33"/>
        <v>0</v>
      </c>
      <c r="I172" s="160">
        <f>H172*Assumptions!$G$18</f>
        <v>0</v>
      </c>
      <c r="K172" s="160">
        <f>I172*(1+Assumptions!K$19)</f>
        <v>0</v>
      </c>
      <c r="L172" s="160">
        <f>K172*(1+Assumptions!L$19)</f>
        <v>0</v>
      </c>
      <c r="M172" s="160">
        <f>L172*(1+Assumptions!M$19)</f>
        <v>0</v>
      </c>
      <c r="N172" s="160">
        <f>M172*(1+Assumptions!N$19)</f>
        <v>0</v>
      </c>
      <c r="O172" s="160">
        <f>N172*(1+Assumptions!O$19)</f>
        <v>0</v>
      </c>
    </row>
    <row r="173" spans="2:17" customFormat="1" outlineLevel="1" x14ac:dyDescent="0.2">
      <c r="C173" s="65" t="s">
        <v>272</v>
      </c>
      <c r="K173" s="156"/>
      <c r="L173" s="156"/>
      <c r="M173" s="156"/>
      <c r="N173" s="156"/>
      <c r="O173" s="156"/>
    </row>
    <row r="174" spans="2:17" outlineLevel="1" x14ac:dyDescent="0.2">
      <c r="B174" s="144"/>
      <c r="C174" s="145"/>
      <c r="D174" s="144"/>
      <c r="E174" s="144"/>
      <c r="F174" s="144"/>
      <c r="G174" s="144"/>
      <c r="H174" s="146"/>
      <c r="I174" s="146"/>
      <c r="J174" s="147"/>
      <c r="K174" s="147"/>
      <c r="L174" s="147"/>
      <c r="M174" s="147"/>
      <c r="N174" s="147"/>
      <c r="O174" s="147"/>
    </row>
    <row r="175" spans="2:17" ht="16" x14ac:dyDescent="0.2">
      <c r="C175" s="141" t="s">
        <v>281</v>
      </c>
      <c r="E175" s="134"/>
      <c r="H175" s="157">
        <f>SUM(H177:H186)</f>
        <v>0</v>
      </c>
      <c r="I175" s="160">
        <f>SUM(I177:I186)</f>
        <v>0</v>
      </c>
      <c r="J175" s="142"/>
      <c r="K175" s="160">
        <f>IF($F175="Exclude",0,SUM(K177:K186)*K$42)</f>
        <v>0</v>
      </c>
      <c r="L175" s="160">
        <f>IF($F175="Exclude",0,SUM(L177:L186)*L$42)</f>
        <v>0</v>
      </c>
      <c r="M175" s="160">
        <f>IF($F175="Exclude",0,SUM(M177:M186)*M$42)</f>
        <v>0</v>
      </c>
      <c r="N175" s="160">
        <f>IF($F175="Exclude",0,SUM(N177:N186)*N$42)</f>
        <v>0</v>
      </c>
      <c r="O175" s="160">
        <f>IF($F175="Exclude",0,SUM(O177:O186)*O$42)</f>
        <v>0</v>
      </c>
      <c r="Q175" s="134"/>
    </row>
    <row r="176" spans="2:17" ht="32" outlineLevel="1" x14ac:dyDescent="0.2">
      <c r="C176" s="139" t="s">
        <v>265</v>
      </c>
      <c r="D176" s="158" t="s">
        <v>266</v>
      </c>
      <c r="E176" s="158" t="s">
        <v>267</v>
      </c>
      <c r="F176" s="158" t="s">
        <v>268</v>
      </c>
      <c r="G176" s="158" t="s">
        <v>269</v>
      </c>
      <c r="H176" s="143" t="s">
        <v>270</v>
      </c>
      <c r="I176" s="143" t="s">
        <v>271</v>
      </c>
      <c r="J176" s="142"/>
      <c r="K176" s="143"/>
      <c r="L176" s="143"/>
      <c r="M176" s="143"/>
      <c r="N176" s="143"/>
      <c r="O176" s="143"/>
    </row>
    <row r="177" spans="2:17" customFormat="1" outlineLevel="1" x14ac:dyDescent="0.2">
      <c r="C177" s="213"/>
      <c r="D177" s="156"/>
      <c r="E177" s="161">
        <v>0</v>
      </c>
      <c r="F177" s="155"/>
      <c r="G177" s="156"/>
      <c r="H177" s="157">
        <f t="shared" ref="H177:H186" si="34">D177*E177*F177*G177</f>
        <v>0</v>
      </c>
      <c r="I177" s="160">
        <f>H177*Assumptions!$G$18</f>
        <v>0</v>
      </c>
      <c r="K177" s="160">
        <f>I177*(1+Assumptions!K$19)</f>
        <v>0</v>
      </c>
      <c r="L177" s="160">
        <f>K177*(1+Assumptions!L$19)</f>
        <v>0</v>
      </c>
      <c r="M177" s="160">
        <f>L177*(1+Assumptions!M$19)</f>
        <v>0</v>
      </c>
      <c r="N177" s="160">
        <f>M177*(1+Assumptions!N$19)</f>
        <v>0</v>
      </c>
      <c r="O177" s="160">
        <f>N177*(1+Assumptions!O$19)</f>
        <v>0</v>
      </c>
    </row>
    <row r="178" spans="2:17" customFormat="1" outlineLevel="1" x14ac:dyDescent="0.2">
      <c r="C178" s="213"/>
      <c r="D178" s="156"/>
      <c r="E178" s="161">
        <v>0</v>
      </c>
      <c r="F178" s="155"/>
      <c r="G178" s="156"/>
      <c r="H178" s="157">
        <f t="shared" si="34"/>
        <v>0</v>
      </c>
      <c r="I178" s="160">
        <f>H178*Assumptions!$G$18</f>
        <v>0</v>
      </c>
      <c r="K178" s="160">
        <f>I178*(1+Assumptions!K$19)</f>
        <v>0</v>
      </c>
      <c r="L178" s="160">
        <f>K178*(1+Assumptions!L$19)</f>
        <v>0</v>
      </c>
      <c r="M178" s="160">
        <f>L178*(1+Assumptions!M$19)</f>
        <v>0</v>
      </c>
      <c r="N178" s="160">
        <f>M178*(1+Assumptions!N$19)</f>
        <v>0</v>
      </c>
      <c r="O178" s="160">
        <f>N178*(1+Assumptions!O$19)</f>
        <v>0</v>
      </c>
    </row>
    <row r="179" spans="2:17" customFormat="1" outlineLevel="1" x14ac:dyDescent="0.2">
      <c r="C179" s="213"/>
      <c r="D179" s="156"/>
      <c r="E179" s="161">
        <v>0</v>
      </c>
      <c r="F179" s="155"/>
      <c r="G179" s="156"/>
      <c r="H179" s="157">
        <f t="shared" si="34"/>
        <v>0</v>
      </c>
      <c r="I179" s="160">
        <f>H179*Assumptions!$G$18</f>
        <v>0</v>
      </c>
      <c r="K179" s="160">
        <f>I179*(1+Assumptions!K$19)</f>
        <v>0</v>
      </c>
      <c r="L179" s="160">
        <f>K179*(1+Assumptions!L$19)</f>
        <v>0</v>
      </c>
      <c r="M179" s="160">
        <f>L179*(1+Assumptions!M$19)</f>
        <v>0</v>
      </c>
      <c r="N179" s="160">
        <f>M179*(1+Assumptions!N$19)</f>
        <v>0</v>
      </c>
      <c r="O179" s="160">
        <f>N179*(1+Assumptions!O$19)</f>
        <v>0</v>
      </c>
    </row>
    <row r="180" spans="2:17" customFormat="1" outlineLevel="1" x14ac:dyDescent="0.2">
      <c r="C180" s="213"/>
      <c r="D180" s="156"/>
      <c r="E180" s="161">
        <v>0</v>
      </c>
      <c r="F180" s="155"/>
      <c r="G180" s="156"/>
      <c r="H180" s="157">
        <f t="shared" si="34"/>
        <v>0</v>
      </c>
      <c r="I180" s="160">
        <f>H180*Assumptions!$G$18</f>
        <v>0</v>
      </c>
      <c r="K180" s="160">
        <f>I180*(1+Assumptions!K$19)</f>
        <v>0</v>
      </c>
      <c r="L180" s="160">
        <f>K180*(1+Assumptions!L$19)</f>
        <v>0</v>
      </c>
      <c r="M180" s="160">
        <f>L180*(1+Assumptions!M$19)</f>
        <v>0</v>
      </c>
      <c r="N180" s="160">
        <f>M180*(1+Assumptions!N$19)</f>
        <v>0</v>
      </c>
      <c r="O180" s="160">
        <f>N180*(1+Assumptions!O$19)</f>
        <v>0</v>
      </c>
    </row>
    <row r="181" spans="2:17" customFormat="1" outlineLevel="1" x14ac:dyDescent="0.2">
      <c r="C181" s="213"/>
      <c r="D181" s="156"/>
      <c r="E181" s="161">
        <v>0</v>
      </c>
      <c r="F181" s="155"/>
      <c r="G181" s="156"/>
      <c r="H181" s="157">
        <f t="shared" si="34"/>
        <v>0</v>
      </c>
      <c r="I181" s="160">
        <f>H181*Assumptions!$G$18</f>
        <v>0</v>
      </c>
      <c r="K181" s="160">
        <f>I181*(1+Assumptions!K$19)</f>
        <v>0</v>
      </c>
      <c r="L181" s="160">
        <f>K181*(1+Assumptions!L$19)</f>
        <v>0</v>
      </c>
      <c r="M181" s="160">
        <f>L181*(1+Assumptions!M$19)</f>
        <v>0</v>
      </c>
      <c r="N181" s="160">
        <f>M181*(1+Assumptions!N$19)</f>
        <v>0</v>
      </c>
      <c r="O181" s="160">
        <f>N181*(1+Assumptions!O$19)</f>
        <v>0</v>
      </c>
    </row>
    <row r="182" spans="2:17" customFormat="1" outlineLevel="1" x14ac:dyDescent="0.2">
      <c r="C182" s="213"/>
      <c r="D182" s="156"/>
      <c r="E182" s="161">
        <v>0</v>
      </c>
      <c r="F182" s="155"/>
      <c r="G182" s="156"/>
      <c r="H182" s="157">
        <f t="shared" si="34"/>
        <v>0</v>
      </c>
      <c r="I182" s="160">
        <f>H182*Assumptions!$G$18</f>
        <v>0</v>
      </c>
      <c r="K182" s="160">
        <f>I182*(1+Assumptions!K$19)</f>
        <v>0</v>
      </c>
      <c r="L182" s="160">
        <f>K182*(1+Assumptions!L$19)</f>
        <v>0</v>
      </c>
      <c r="M182" s="160">
        <f>L182*(1+Assumptions!M$19)</f>
        <v>0</v>
      </c>
      <c r="N182" s="160">
        <f>M182*(1+Assumptions!N$19)</f>
        <v>0</v>
      </c>
      <c r="O182" s="160">
        <f>N182*(1+Assumptions!O$19)</f>
        <v>0</v>
      </c>
    </row>
    <row r="183" spans="2:17" customFormat="1" outlineLevel="1" x14ac:dyDescent="0.2">
      <c r="C183" s="213"/>
      <c r="D183" s="156"/>
      <c r="E183" s="161">
        <v>0</v>
      </c>
      <c r="F183" s="155"/>
      <c r="G183" s="156"/>
      <c r="H183" s="157">
        <f t="shared" si="34"/>
        <v>0</v>
      </c>
      <c r="I183" s="160">
        <f>H183*Assumptions!$G$18</f>
        <v>0</v>
      </c>
      <c r="K183" s="160">
        <f>I183*(1+Assumptions!K$19)</f>
        <v>0</v>
      </c>
      <c r="L183" s="160">
        <f>K183*(1+Assumptions!L$19)</f>
        <v>0</v>
      </c>
      <c r="M183" s="160">
        <f>L183*(1+Assumptions!M$19)</f>
        <v>0</v>
      </c>
      <c r="N183" s="160">
        <f>M183*(1+Assumptions!N$19)</f>
        <v>0</v>
      </c>
      <c r="O183" s="160">
        <f>N183*(1+Assumptions!O$19)</f>
        <v>0</v>
      </c>
    </row>
    <row r="184" spans="2:17" customFormat="1" outlineLevel="1" x14ac:dyDescent="0.2">
      <c r="C184" s="213"/>
      <c r="D184" s="156"/>
      <c r="E184" s="161">
        <v>0</v>
      </c>
      <c r="F184" s="155"/>
      <c r="G184" s="156"/>
      <c r="H184" s="157">
        <f t="shared" si="34"/>
        <v>0</v>
      </c>
      <c r="I184" s="160">
        <f>H184*Assumptions!$G$18</f>
        <v>0</v>
      </c>
      <c r="K184" s="160">
        <f>I184*(1+Assumptions!K$19)</f>
        <v>0</v>
      </c>
      <c r="L184" s="160">
        <f>K184*(1+Assumptions!L$19)</f>
        <v>0</v>
      </c>
      <c r="M184" s="160">
        <f>L184*(1+Assumptions!M$19)</f>
        <v>0</v>
      </c>
      <c r="N184" s="160">
        <f>M184*(1+Assumptions!N$19)</f>
        <v>0</v>
      </c>
      <c r="O184" s="160">
        <f>N184*(1+Assumptions!O$19)</f>
        <v>0</v>
      </c>
    </row>
    <row r="185" spans="2:17" customFormat="1" outlineLevel="1" x14ac:dyDescent="0.2">
      <c r="C185" s="213"/>
      <c r="D185" s="156"/>
      <c r="E185" s="161">
        <v>0</v>
      </c>
      <c r="F185" s="155"/>
      <c r="G185" s="156"/>
      <c r="H185" s="157">
        <f t="shared" si="34"/>
        <v>0</v>
      </c>
      <c r="I185" s="160">
        <f>H185*Assumptions!$G$18</f>
        <v>0</v>
      </c>
      <c r="K185" s="160">
        <f>I185*(1+Assumptions!K$19)</f>
        <v>0</v>
      </c>
      <c r="L185" s="160">
        <f>K185*(1+Assumptions!L$19)</f>
        <v>0</v>
      </c>
      <c r="M185" s="160">
        <f>L185*(1+Assumptions!M$19)</f>
        <v>0</v>
      </c>
      <c r="N185" s="160">
        <f>M185*(1+Assumptions!N$19)</f>
        <v>0</v>
      </c>
      <c r="O185" s="160">
        <f>N185*(1+Assumptions!O$19)</f>
        <v>0</v>
      </c>
    </row>
    <row r="186" spans="2:17" customFormat="1" outlineLevel="1" x14ac:dyDescent="0.2">
      <c r="C186" s="213"/>
      <c r="D186" s="156"/>
      <c r="E186" s="161">
        <v>0</v>
      </c>
      <c r="F186" s="155"/>
      <c r="G186" s="156"/>
      <c r="H186" s="157">
        <f t="shared" si="34"/>
        <v>0</v>
      </c>
      <c r="I186" s="160">
        <f>H186*Assumptions!$G$18</f>
        <v>0</v>
      </c>
      <c r="K186" s="160">
        <f>I186*(1+Assumptions!K$19)</f>
        <v>0</v>
      </c>
      <c r="L186" s="160">
        <f>K186*(1+Assumptions!L$19)</f>
        <v>0</v>
      </c>
      <c r="M186" s="160">
        <f>L186*(1+Assumptions!M$19)</f>
        <v>0</v>
      </c>
      <c r="N186" s="160">
        <f>M186*(1+Assumptions!N$19)</f>
        <v>0</v>
      </c>
      <c r="O186" s="160">
        <f>N186*(1+Assumptions!O$19)</f>
        <v>0</v>
      </c>
    </row>
    <row r="187" spans="2:17" customFormat="1" outlineLevel="1" x14ac:dyDescent="0.2">
      <c r="C187" s="65" t="s">
        <v>272</v>
      </c>
      <c r="K187" s="156"/>
      <c r="L187" s="156"/>
      <c r="M187" s="156"/>
      <c r="N187" s="156"/>
      <c r="O187" s="156"/>
    </row>
    <row r="188" spans="2:17" outlineLevel="1" x14ac:dyDescent="0.2">
      <c r="B188" s="144"/>
      <c r="C188" s="145"/>
      <c r="D188" s="144"/>
      <c r="E188" s="144"/>
      <c r="F188" s="144"/>
      <c r="G188" s="144"/>
      <c r="H188" s="146"/>
      <c r="I188" s="146"/>
      <c r="J188" s="147"/>
      <c r="K188" s="147"/>
      <c r="L188" s="147"/>
      <c r="M188" s="147"/>
      <c r="N188" s="147"/>
      <c r="O188" s="147"/>
    </row>
    <row r="189" spans="2:17" ht="16" x14ac:dyDescent="0.2">
      <c r="C189" s="141" t="s">
        <v>281</v>
      </c>
      <c r="E189" s="134"/>
      <c r="H189" s="157">
        <f>SUM(H191:H200)</f>
        <v>0</v>
      </c>
      <c r="I189" s="160">
        <f>SUM(I191:I200)</f>
        <v>0</v>
      </c>
      <c r="J189" s="142"/>
      <c r="K189" s="160">
        <f>IF($F189="Exclude",0,SUM(K191:K200)*K$42)</f>
        <v>0</v>
      </c>
      <c r="L189" s="160">
        <f>IF($F189="Exclude",0,SUM(L191:L200)*L$42)</f>
        <v>0</v>
      </c>
      <c r="M189" s="160">
        <f>IF($F189="Exclude",0,SUM(M191:M200)*M$42)</f>
        <v>0</v>
      </c>
      <c r="N189" s="160">
        <f>IF($F189="Exclude",0,SUM(N191:N200)*N$42)</f>
        <v>0</v>
      </c>
      <c r="O189" s="160">
        <f>IF($F189="Exclude",0,SUM(O191:O200)*O$42)</f>
        <v>0</v>
      </c>
      <c r="Q189" s="134"/>
    </row>
    <row r="190" spans="2:17" ht="32" outlineLevel="1" x14ac:dyDescent="0.2">
      <c r="C190" s="139" t="s">
        <v>265</v>
      </c>
      <c r="D190" s="158" t="s">
        <v>266</v>
      </c>
      <c r="E190" s="158" t="s">
        <v>267</v>
      </c>
      <c r="F190" s="158" t="s">
        <v>268</v>
      </c>
      <c r="G190" s="158" t="s">
        <v>269</v>
      </c>
      <c r="H190" s="143" t="s">
        <v>270</v>
      </c>
      <c r="I190" s="143" t="s">
        <v>271</v>
      </c>
      <c r="J190" s="142"/>
      <c r="K190" s="143"/>
      <c r="L190" s="143"/>
      <c r="M190" s="143"/>
      <c r="N190" s="143"/>
      <c r="O190" s="143"/>
    </row>
    <row r="191" spans="2:17" customFormat="1" outlineLevel="1" x14ac:dyDescent="0.2">
      <c r="C191" s="213"/>
      <c r="D191" s="156"/>
      <c r="E191" s="161">
        <v>0</v>
      </c>
      <c r="F191" s="155"/>
      <c r="G191" s="156"/>
      <c r="H191" s="157">
        <f t="shared" ref="H191:H200" si="35">D191*E191*F191*G191</f>
        <v>0</v>
      </c>
      <c r="I191" s="160">
        <f>H191*Assumptions!$G$18</f>
        <v>0</v>
      </c>
      <c r="K191" s="160">
        <f>I191*(1+Assumptions!K$19)</f>
        <v>0</v>
      </c>
      <c r="L191" s="160">
        <f>K191*(1+Assumptions!L$19)</f>
        <v>0</v>
      </c>
      <c r="M191" s="160">
        <f>L191*(1+Assumptions!M$19)</f>
        <v>0</v>
      </c>
      <c r="N191" s="160">
        <f>M191*(1+Assumptions!N$19)</f>
        <v>0</v>
      </c>
      <c r="O191" s="160">
        <f>N191*(1+Assumptions!O$19)</f>
        <v>0</v>
      </c>
    </row>
    <row r="192" spans="2:17" customFormat="1" outlineLevel="1" x14ac:dyDescent="0.2">
      <c r="C192" s="213"/>
      <c r="D192" s="156"/>
      <c r="E192" s="161">
        <v>0</v>
      </c>
      <c r="F192" s="155"/>
      <c r="G192" s="156"/>
      <c r="H192" s="157">
        <f t="shared" si="35"/>
        <v>0</v>
      </c>
      <c r="I192" s="160">
        <f>H192*Assumptions!$G$18</f>
        <v>0</v>
      </c>
      <c r="K192" s="160">
        <f>I192*(1+Assumptions!K$19)</f>
        <v>0</v>
      </c>
      <c r="L192" s="160">
        <f>K192*(1+Assumptions!L$19)</f>
        <v>0</v>
      </c>
      <c r="M192" s="160">
        <f>L192*(1+Assumptions!M$19)</f>
        <v>0</v>
      </c>
      <c r="N192" s="160">
        <f>M192*(1+Assumptions!N$19)</f>
        <v>0</v>
      </c>
      <c r="O192" s="160">
        <f>N192*(1+Assumptions!O$19)</f>
        <v>0</v>
      </c>
    </row>
    <row r="193" spans="2:15" customFormat="1" outlineLevel="1" x14ac:dyDescent="0.2">
      <c r="C193" s="213"/>
      <c r="D193" s="156"/>
      <c r="E193" s="161">
        <v>0</v>
      </c>
      <c r="F193" s="155"/>
      <c r="G193" s="156"/>
      <c r="H193" s="157">
        <f t="shared" si="35"/>
        <v>0</v>
      </c>
      <c r="I193" s="160">
        <f>H193*Assumptions!$G$18</f>
        <v>0</v>
      </c>
      <c r="K193" s="160">
        <f>I193*(1+Assumptions!K$19)</f>
        <v>0</v>
      </c>
      <c r="L193" s="160">
        <f>K193*(1+Assumptions!L$19)</f>
        <v>0</v>
      </c>
      <c r="M193" s="160">
        <f>L193*(1+Assumptions!M$19)</f>
        <v>0</v>
      </c>
      <c r="N193" s="160">
        <f>M193*(1+Assumptions!N$19)</f>
        <v>0</v>
      </c>
      <c r="O193" s="160">
        <f>N193*(1+Assumptions!O$19)</f>
        <v>0</v>
      </c>
    </row>
    <row r="194" spans="2:15" customFormat="1" outlineLevel="1" x14ac:dyDescent="0.2">
      <c r="C194" s="213"/>
      <c r="D194" s="156"/>
      <c r="E194" s="161">
        <v>0</v>
      </c>
      <c r="F194" s="155"/>
      <c r="G194" s="156"/>
      <c r="H194" s="157">
        <f t="shared" si="35"/>
        <v>0</v>
      </c>
      <c r="I194" s="160">
        <f>H194*Assumptions!$G$18</f>
        <v>0</v>
      </c>
      <c r="K194" s="160">
        <f>I194*(1+Assumptions!K$19)</f>
        <v>0</v>
      </c>
      <c r="L194" s="160">
        <f>K194*(1+Assumptions!L$19)</f>
        <v>0</v>
      </c>
      <c r="M194" s="160">
        <f>L194*(1+Assumptions!M$19)</f>
        <v>0</v>
      </c>
      <c r="N194" s="160">
        <f>M194*(1+Assumptions!N$19)</f>
        <v>0</v>
      </c>
      <c r="O194" s="160">
        <f>N194*(1+Assumptions!O$19)</f>
        <v>0</v>
      </c>
    </row>
    <row r="195" spans="2:15" customFormat="1" outlineLevel="1" x14ac:dyDescent="0.2">
      <c r="C195" s="213"/>
      <c r="D195" s="156"/>
      <c r="E195" s="161">
        <v>0</v>
      </c>
      <c r="F195" s="155"/>
      <c r="G195" s="156"/>
      <c r="H195" s="157">
        <f t="shared" si="35"/>
        <v>0</v>
      </c>
      <c r="I195" s="160">
        <f>H195*Assumptions!$G$18</f>
        <v>0</v>
      </c>
      <c r="K195" s="160">
        <f>I195*(1+Assumptions!K$19)</f>
        <v>0</v>
      </c>
      <c r="L195" s="160">
        <f>K195*(1+Assumptions!L$19)</f>
        <v>0</v>
      </c>
      <c r="M195" s="160">
        <f>L195*(1+Assumptions!M$19)</f>
        <v>0</v>
      </c>
      <c r="N195" s="160">
        <f>M195*(1+Assumptions!N$19)</f>
        <v>0</v>
      </c>
      <c r="O195" s="160">
        <f>N195*(1+Assumptions!O$19)</f>
        <v>0</v>
      </c>
    </row>
    <row r="196" spans="2:15" customFormat="1" outlineLevel="1" x14ac:dyDescent="0.2">
      <c r="C196" s="213"/>
      <c r="D196" s="156"/>
      <c r="E196" s="161">
        <v>0</v>
      </c>
      <c r="F196" s="155"/>
      <c r="G196" s="156"/>
      <c r="H196" s="157">
        <f t="shared" si="35"/>
        <v>0</v>
      </c>
      <c r="I196" s="160">
        <f>H196*Assumptions!$G$18</f>
        <v>0</v>
      </c>
      <c r="K196" s="160">
        <f>I196*(1+Assumptions!K$19)</f>
        <v>0</v>
      </c>
      <c r="L196" s="160">
        <f>K196*(1+Assumptions!L$19)</f>
        <v>0</v>
      </c>
      <c r="M196" s="160">
        <f>L196*(1+Assumptions!M$19)</f>
        <v>0</v>
      </c>
      <c r="N196" s="160">
        <f>M196*(1+Assumptions!N$19)</f>
        <v>0</v>
      </c>
      <c r="O196" s="160">
        <f>N196*(1+Assumptions!O$19)</f>
        <v>0</v>
      </c>
    </row>
    <row r="197" spans="2:15" customFormat="1" outlineLevel="1" x14ac:dyDescent="0.2">
      <c r="C197" s="213"/>
      <c r="D197" s="156"/>
      <c r="E197" s="161">
        <v>0</v>
      </c>
      <c r="F197" s="155"/>
      <c r="G197" s="156"/>
      <c r="H197" s="157">
        <f t="shared" si="35"/>
        <v>0</v>
      </c>
      <c r="I197" s="160">
        <f>H197*Assumptions!$G$18</f>
        <v>0</v>
      </c>
      <c r="K197" s="160">
        <f>I197*(1+Assumptions!K$19)</f>
        <v>0</v>
      </c>
      <c r="L197" s="160">
        <f>K197*(1+Assumptions!L$19)</f>
        <v>0</v>
      </c>
      <c r="M197" s="160">
        <f>L197*(1+Assumptions!M$19)</f>
        <v>0</v>
      </c>
      <c r="N197" s="160">
        <f>M197*(1+Assumptions!N$19)</f>
        <v>0</v>
      </c>
      <c r="O197" s="160">
        <f>N197*(1+Assumptions!O$19)</f>
        <v>0</v>
      </c>
    </row>
    <row r="198" spans="2:15" customFormat="1" outlineLevel="1" x14ac:dyDescent="0.2">
      <c r="C198" s="213"/>
      <c r="D198" s="156"/>
      <c r="E198" s="161">
        <v>0</v>
      </c>
      <c r="F198" s="155"/>
      <c r="G198" s="156"/>
      <c r="H198" s="157">
        <f t="shared" si="35"/>
        <v>0</v>
      </c>
      <c r="I198" s="160">
        <f>H198*Assumptions!$G$18</f>
        <v>0</v>
      </c>
      <c r="K198" s="160">
        <f>I198*(1+Assumptions!K$19)</f>
        <v>0</v>
      </c>
      <c r="L198" s="160">
        <f>K198*(1+Assumptions!L$19)</f>
        <v>0</v>
      </c>
      <c r="M198" s="160">
        <f>L198*(1+Assumptions!M$19)</f>
        <v>0</v>
      </c>
      <c r="N198" s="160">
        <f>M198*(1+Assumptions!N$19)</f>
        <v>0</v>
      </c>
      <c r="O198" s="160">
        <f>N198*(1+Assumptions!O$19)</f>
        <v>0</v>
      </c>
    </row>
    <row r="199" spans="2:15" customFormat="1" outlineLevel="1" x14ac:dyDescent="0.2">
      <c r="C199" s="213"/>
      <c r="D199" s="156"/>
      <c r="E199" s="161">
        <v>0</v>
      </c>
      <c r="F199" s="155"/>
      <c r="G199" s="156"/>
      <c r="H199" s="157">
        <f t="shared" si="35"/>
        <v>0</v>
      </c>
      <c r="I199" s="160">
        <f>H199*Assumptions!$G$18</f>
        <v>0</v>
      </c>
      <c r="K199" s="160">
        <f>I199*(1+Assumptions!K$19)</f>
        <v>0</v>
      </c>
      <c r="L199" s="160">
        <f>K199*(1+Assumptions!L$19)</f>
        <v>0</v>
      </c>
      <c r="M199" s="160">
        <f>L199*(1+Assumptions!M$19)</f>
        <v>0</v>
      </c>
      <c r="N199" s="160">
        <f>M199*(1+Assumptions!N$19)</f>
        <v>0</v>
      </c>
      <c r="O199" s="160">
        <f>N199*(1+Assumptions!O$19)</f>
        <v>0</v>
      </c>
    </row>
    <row r="200" spans="2:15" customFormat="1" outlineLevel="1" x14ac:dyDescent="0.2">
      <c r="C200" s="213"/>
      <c r="D200" s="156"/>
      <c r="E200" s="161">
        <v>0</v>
      </c>
      <c r="F200" s="155"/>
      <c r="G200" s="156"/>
      <c r="H200" s="157">
        <f t="shared" si="35"/>
        <v>0</v>
      </c>
      <c r="I200" s="160">
        <f>H200*Assumptions!$G$18</f>
        <v>0</v>
      </c>
      <c r="K200" s="160">
        <f>I200*(1+Assumptions!K$19)</f>
        <v>0</v>
      </c>
      <c r="L200" s="160">
        <f>K200*(1+Assumptions!L$19)</f>
        <v>0</v>
      </c>
      <c r="M200" s="160">
        <f>L200*(1+Assumptions!M$19)</f>
        <v>0</v>
      </c>
      <c r="N200" s="160">
        <f>M200*(1+Assumptions!N$19)</f>
        <v>0</v>
      </c>
      <c r="O200" s="160">
        <f>N200*(1+Assumptions!O$19)</f>
        <v>0</v>
      </c>
    </row>
    <row r="201" spans="2:15" customFormat="1" outlineLevel="1" x14ac:dyDescent="0.2">
      <c r="C201" s="65" t="s">
        <v>272</v>
      </c>
      <c r="K201" s="156"/>
      <c r="L201" s="156"/>
      <c r="M201" s="156"/>
      <c r="N201" s="156"/>
      <c r="O201" s="156"/>
    </row>
    <row r="202" spans="2:15" outlineLevel="1" x14ac:dyDescent="0.2">
      <c r="B202" s="144"/>
      <c r="C202" s="145"/>
      <c r="D202" s="144"/>
      <c r="E202" s="144"/>
      <c r="F202" s="144"/>
      <c r="G202" s="144"/>
      <c r="H202" s="146"/>
      <c r="I202" s="146"/>
      <c r="J202" s="147"/>
      <c r="K202" s="147"/>
      <c r="L202" s="147"/>
      <c r="M202" s="147"/>
      <c r="N202" s="147"/>
      <c r="O202" s="147"/>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9B9BDC85-ED11-4B41-95EF-264B46F5A6BB}">
          <x14:formula1>
            <xm:f>'Drop-downs'!$F$2:$F$3</xm:f>
          </x14:formula1>
          <xm:sqref>F15 F25 F31 F41 F51 F61 F71 F81 F91 F105 F119 F133 F147 F161 F175 F203:F1048576 F189</xm:sqref>
        </x14:dataValidation>
        <x14:dataValidation type="list" allowBlank="1" showInputMessage="1" showErrorMessage="1" xr:uid="{720DAC3F-29E9-474F-AE95-CA616EA3171C}">
          <x14:formula1>
            <xm:f>'Drop-downs'!$H$2:$H$3</xm:f>
          </x14:formula1>
          <xm:sqref>G15 G25 G31 G41 G51 G61 G71 G81 G91 G105 G119 G133 G147 G161 G175 G203:G1048576 G189</xm:sqref>
        </x14:dataValidation>
        <x14:dataValidation type="list" allowBlank="1" showInputMessage="1" showErrorMessage="1" xr:uid="{A7759559-D584-4132-A685-1AE7EC7E4126}">
          <x14:formula1>
            <xm:f>'Drop-downs'!$J$2:$O$2</xm:f>
          </x14:formula1>
          <xm:sqref>E15 E189 E203:E1048576 E175 E161 E147 E133 E119 E105 E91 E81 E25 E31 E41 E51 E61 E71</xm:sqref>
        </x14:dataValidation>
        <x14:dataValidation type="list" allowBlank="1" showInputMessage="1" showErrorMessage="1" xr:uid="{FF71F573-D907-476E-9A51-CB754C764ADB}">
          <x14:formula1>
            <xm:f>'Drop-downs'!$B$10:$B$11</xm:f>
          </x14:formula1>
          <xm:sqref>K23:O23 K29:O29 K39:O39 K49:O49 K59:O59 K69:O69 K79:O79 K89:O89 K103:O103 K117:O117 K131:O131 K145:O145 K159:O159 K173:O173 K187:O187 K201:O201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1DE2-F928-4569-81DD-3E204D9481E8}">
  <sheetPr>
    <tabColor theme="9" tint="-0.499984740745262"/>
  </sheetPr>
  <dimension ref="B1:Q185"/>
  <sheetViews>
    <sheetView zoomScaleNormal="100" workbookViewId="0">
      <pane xSplit="3" ySplit="3" topLeftCell="D4" activePane="bottomRight" state="frozen"/>
      <selection pane="topRight" activeCell="D1" sqref="D1"/>
      <selection pane="bottomLeft" activeCell="A4" sqref="A4"/>
      <selection pane="bottomRight" activeCell="H174" sqref="H174:I183"/>
    </sheetView>
  </sheetViews>
  <sheetFormatPr baseColWidth="10" defaultColWidth="9.1640625" defaultRowHeight="15" outlineLevelRow="1" x14ac:dyDescent="0.2"/>
  <cols>
    <col min="1" max="1" width="3.33203125" style="116" customWidth="1"/>
    <col min="2" max="2" width="6" style="133" customWidth="1"/>
    <col min="3" max="3" width="43.83203125" style="138" customWidth="1"/>
    <col min="4" max="4" width="17.1640625" style="133" customWidth="1"/>
    <col min="5" max="5" width="15.5" style="133" customWidth="1"/>
    <col min="6" max="6" width="11.5" style="133" customWidth="1"/>
    <col min="7" max="7" width="19.5" style="133" customWidth="1"/>
    <col min="8" max="9" width="19.83203125" style="132" customWidth="1"/>
    <col min="10" max="10" width="1.5" style="116" customWidth="1"/>
    <col min="11" max="15" width="19.83203125" style="116" customWidth="1"/>
    <col min="16" max="16" width="3.5" style="116" customWidth="1"/>
    <col min="17" max="17" width="27.33203125" style="133" customWidth="1"/>
    <col min="18" max="16384" width="9.1640625" style="116"/>
  </cols>
  <sheetData>
    <row r="1" spans="2:17" x14ac:dyDescent="0.2">
      <c r="B1" s="116"/>
      <c r="D1" s="116"/>
      <c r="E1" s="116"/>
      <c r="F1" s="116"/>
      <c r="G1" s="116"/>
      <c r="H1" s="116"/>
      <c r="I1" s="116"/>
    </row>
    <row r="2" spans="2:17" x14ac:dyDescent="0.2">
      <c r="B2" s="126" t="s">
        <v>139</v>
      </c>
      <c r="C2" s="137"/>
      <c r="D2" s="126"/>
      <c r="E2" s="126"/>
      <c r="F2" s="126"/>
      <c r="G2" s="126"/>
      <c r="H2" s="124"/>
      <c r="I2" s="124"/>
      <c r="K2" s="126" t="s">
        <v>148</v>
      </c>
      <c r="L2" s="126"/>
      <c r="M2" s="126"/>
      <c r="N2" s="126"/>
      <c r="O2" s="126"/>
      <c r="Q2" s="148" t="s">
        <v>149</v>
      </c>
    </row>
    <row r="3" spans="2:17" s="115" customFormat="1" ht="34.5" customHeight="1" x14ac:dyDescent="0.2">
      <c r="B3" s="127"/>
      <c r="C3" s="127" t="s">
        <v>150</v>
      </c>
      <c r="D3" s="127"/>
      <c r="E3" s="127" t="s">
        <v>258</v>
      </c>
      <c r="F3" s="128" t="s">
        <v>259</v>
      </c>
      <c r="G3" s="128" t="s">
        <v>260</v>
      </c>
      <c r="H3" s="159" t="s">
        <v>261</v>
      </c>
      <c r="I3" s="159" t="s">
        <v>262</v>
      </c>
      <c r="J3" s="129"/>
      <c r="K3" s="130">
        <v>2025</v>
      </c>
      <c r="L3" s="130">
        <v>2026</v>
      </c>
      <c r="M3" s="130">
        <v>2027</v>
      </c>
      <c r="N3" s="130">
        <v>2028</v>
      </c>
      <c r="O3" s="130">
        <v>2029</v>
      </c>
      <c r="Q3" s="148"/>
    </row>
    <row r="4" spans="2:17" customFormat="1" ht="15.75" customHeight="1" x14ac:dyDescent="0.2">
      <c r="B4" s="65" t="s">
        <v>153</v>
      </c>
      <c r="C4" s="65"/>
      <c r="D4" s="65"/>
      <c r="E4" s="65"/>
      <c r="F4" s="65"/>
      <c r="G4" s="65"/>
      <c r="H4" s="162">
        <f>H5+H6</f>
        <v>0</v>
      </c>
      <c r="I4" s="163">
        <f>I5+I6</f>
        <v>0</v>
      </c>
      <c r="K4" s="163">
        <f t="shared" ref="K4:O4" si="0">K5+K6</f>
        <v>0</v>
      </c>
      <c r="L4" s="163">
        <f t="shared" si="0"/>
        <v>0</v>
      </c>
      <c r="M4" s="163">
        <f t="shared" si="0"/>
        <v>0</v>
      </c>
      <c r="N4" s="163">
        <f t="shared" si="0"/>
        <v>0</v>
      </c>
      <c r="O4" s="163">
        <f t="shared" si="0"/>
        <v>0</v>
      </c>
    </row>
    <row r="5" spans="2:17" customFormat="1" ht="15.75" customHeight="1" outlineLevel="1" x14ac:dyDescent="0.2">
      <c r="C5" s="133" t="s">
        <v>154</v>
      </c>
      <c r="H5" s="157">
        <f>SUMIF($G$15:$G$185,$C5,$H$15:$H$185)</f>
        <v>0</v>
      </c>
      <c r="I5" s="160">
        <f>SUMIF($G$15:$G$185,$C5,$I$15:$I$185)</f>
        <v>0</v>
      </c>
      <c r="K5" s="160">
        <f t="shared" ref="K5:O6" si="1">SUMIF($G$15:$G$73,$C5,K$15:K$73)</f>
        <v>0</v>
      </c>
      <c r="L5" s="160">
        <f t="shared" si="1"/>
        <v>0</v>
      </c>
      <c r="M5" s="160">
        <f t="shared" si="1"/>
        <v>0</v>
      </c>
      <c r="N5" s="160">
        <f t="shared" si="1"/>
        <v>0</v>
      </c>
      <c r="O5" s="160">
        <f t="shared" si="1"/>
        <v>0</v>
      </c>
    </row>
    <row r="6" spans="2:17" customFormat="1" ht="15.75" customHeight="1" outlineLevel="1" x14ac:dyDescent="0.2">
      <c r="C6" t="s">
        <v>155</v>
      </c>
      <c r="H6" s="157">
        <f>SUMIF($G$15:$G$185,$C6,$H$15:$H$185)</f>
        <v>0</v>
      </c>
      <c r="I6" s="160">
        <f>SUMIF($G$15:$G$185,$C6,$I$15:$I$185)</f>
        <v>0</v>
      </c>
      <c r="K6" s="160">
        <f t="shared" si="1"/>
        <v>0</v>
      </c>
      <c r="L6" s="160">
        <f t="shared" si="1"/>
        <v>0</v>
      </c>
      <c r="M6" s="160">
        <f t="shared" si="1"/>
        <v>0</v>
      </c>
      <c r="N6" s="160">
        <f t="shared" si="1"/>
        <v>0</v>
      </c>
      <c r="O6" s="160">
        <f t="shared" si="1"/>
        <v>0</v>
      </c>
    </row>
    <row r="7" spans="2:17" customFormat="1" ht="15.75" customHeight="1" outlineLevel="1" x14ac:dyDescent="0.2">
      <c r="B7" s="65" t="s">
        <v>156</v>
      </c>
    </row>
    <row r="8" spans="2:17" customFormat="1" ht="15.75" customHeight="1" outlineLevel="1" x14ac:dyDescent="0.2">
      <c r="C8" t="s">
        <v>157</v>
      </c>
      <c r="H8" s="157">
        <f t="shared" ref="H8:H13" si="2">SUMIF($E$14:$E$185,$C8,$H$14:$H$185)</f>
        <v>0</v>
      </c>
      <c r="I8" s="160">
        <f t="shared" ref="I8:I13" si="3">SUMIF($E$14:$E$185,$C8,$I$14:$I$185)</f>
        <v>0</v>
      </c>
      <c r="K8" s="160">
        <f t="shared" ref="K8:O13" si="4">SUMIF($E$14:$E$185,$C8,K$14:K$185)</f>
        <v>0</v>
      </c>
      <c r="L8" s="160">
        <f t="shared" si="4"/>
        <v>0</v>
      </c>
      <c r="M8" s="160">
        <f t="shared" si="4"/>
        <v>0</v>
      </c>
      <c r="N8" s="160">
        <f t="shared" si="4"/>
        <v>0</v>
      </c>
      <c r="O8" s="160">
        <f t="shared" si="4"/>
        <v>0</v>
      </c>
    </row>
    <row r="9" spans="2:17" customFormat="1" ht="15.75" customHeight="1" outlineLevel="1" x14ac:dyDescent="0.2">
      <c r="C9" t="s">
        <v>158</v>
      </c>
      <c r="H9" s="157">
        <f t="shared" si="2"/>
        <v>0</v>
      </c>
      <c r="I9" s="160">
        <f t="shared" si="3"/>
        <v>0</v>
      </c>
      <c r="K9" s="160">
        <f t="shared" si="4"/>
        <v>0</v>
      </c>
      <c r="L9" s="160">
        <f t="shared" si="4"/>
        <v>0</v>
      </c>
      <c r="M9" s="160">
        <f t="shared" si="4"/>
        <v>0</v>
      </c>
      <c r="N9" s="160">
        <f t="shared" si="4"/>
        <v>0</v>
      </c>
      <c r="O9" s="160">
        <f t="shared" si="4"/>
        <v>0</v>
      </c>
    </row>
    <row r="10" spans="2:17" customFormat="1" ht="15.75" customHeight="1" outlineLevel="1" x14ac:dyDescent="0.2">
      <c r="C10" t="s">
        <v>159</v>
      </c>
      <c r="H10" s="157">
        <f t="shared" si="2"/>
        <v>0</v>
      </c>
      <c r="I10" s="160">
        <f t="shared" si="3"/>
        <v>0</v>
      </c>
      <c r="K10" s="160">
        <f t="shared" si="4"/>
        <v>0</v>
      </c>
      <c r="L10" s="160">
        <f t="shared" si="4"/>
        <v>0</v>
      </c>
      <c r="M10" s="160">
        <f t="shared" si="4"/>
        <v>0</v>
      </c>
      <c r="N10" s="160">
        <f t="shared" si="4"/>
        <v>0</v>
      </c>
      <c r="O10" s="160">
        <f t="shared" si="4"/>
        <v>0</v>
      </c>
    </row>
    <row r="11" spans="2:17" customFormat="1" ht="15.75" customHeight="1" outlineLevel="1" x14ac:dyDescent="0.2">
      <c r="C11" t="s">
        <v>161</v>
      </c>
      <c r="H11" s="157">
        <f t="shared" si="2"/>
        <v>0</v>
      </c>
      <c r="I11" s="160">
        <f t="shared" si="3"/>
        <v>0</v>
      </c>
      <c r="K11" s="160">
        <f t="shared" si="4"/>
        <v>0</v>
      </c>
      <c r="L11" s="160">
        <f t="shared" si="4"/>
        <v>0</v>
      </c>
      <c r="M11" s="160">
        <f t="shared" si="4"/>
        <v>0</v>
      </c>
      <c r="N11" s="160">
        <f t="shared" si="4"/>
        <v>0</v>
      </c>
      <c r="O11" s="160">
        <f t="shared" si="4"/>
        <v>0</v>
      </c>
    </row>
    <row r="12" spans="2:17" customFormat="1" ht="15.75" customHeight="1" outlineLevel="1" x14ac:dyDescent="0.2">
      <c r="C12" t="s">
        <v>160</v>
      </c>
      <c r="H12" s="157">
        <f t="shared" si="2"/>
        <v>0</v>
      </c>
      <c r="I12" s="160">
        <f t="shared" si="3"/>
        <v>0</v>
      </c>
      <c r="K12" s="160">
        <f t="shared" si="4"/>
        <v>0</v>
      </c>
      <c r="L12" s="160">
        <f t="shared" si="4"/>
        <v>0</v>
      </c>
      <c r="M12" s="160">
        <f t="shared" si="4"/>
        <v>0</v>
      </c>
      <c r="N12" s="160">
        <f t="shared" si="4"/>
        <v>0</v>
      </c>
      <c r="O12" s="160">
        <f t="shared" si="4"/>
        <v>0</v>
      </c>
    </row>
    <row r="13" spans="2:17" customFormat="1" ht="15.75" customHeight="1" outlineLevel="1" x14ac:dyDescent="0.2">
      <c r="C13" t="s">
        <v>162</v>
      </c>
      <c r="H13" s="157">
        <f t="shared" si="2"/>
        <v>0</v>
      </c>
      <c r="I13" s="160">
        <f t="shared" si="3"/>
        <v>0</v>
      </c>
      <c r="K13" s="160">
        <f t="shared" si="4"/>
        <v>0</v>
      </c>
      <c r="L13" s="160">
        <f t="shared" si="4"/>
        <v>0</v>
      </c>
      <c r="M13" s="160">
        <f t="shared" si="4"/>
        <v>0</v>
      </c>
      <c r="N13" s="160">
        <f t="shared" si="4"/>
        <v>0</v>
      </c>
      <c r="O13" s="160">
        <f t="shared" si="4"/>
        <v>0</v>
      </c>
    </row>
    <row r="14" spans="2:17" customFormat="1" ht="16.25" customHeight="1" x14ac:dyDescent="0.2">
      <c r="B14" s="127"/>
      <c r="C14" s="127"/>
      <c r="D14" s="127"/>
      <c r="E14" s="127"/>
      <c r="F14" s="127"/>
      <c r="G14" s="127"/>
      <c r="H14" s="127"/>
      <c r="I14" s="127"/>
      <c r="J14" s="127"/>
      <c r="K14" s="127"/>
      <c r="L14" s="127"/>
      <c r="M14" s="127"/>
      <c r="N14" s="127"/>
      <c r="O14" s="127"/>
    </row>
    <row r="15" spans="2:17" ht="48" x14ac:dyDescent="0.2">
      <c r="B15" s="133">
        <v>2.1</v>
      </c>
      <c r="C15" s="141" t="s">
        <v>282</v>
      </c>
      <c r="E15" s="134" t="s">
        <v>157</v>
      </c>
      <c r="F15" s="133" t="s">
        <v>264</v>
      </c>
      <c r="G15" s="133" t="s">
        <v>154</v>
      </c>
      <c r="H15" s="157">
        <f>SUM(H17:H27)</f>
        <v>0</v>
      </c>
      <c r="I15" s="160">
        <f>SUM(I17:I27)</f>
        <v>0</v>
      </c>
      <c r="J15" s="142"/>
      <c r="K15" s="160">
        <f t="shared" ref="K15:O15" si="5">IF($F15="Exclude",0,SUM(K17:K27)*K28)</f>
        <v>0</v>
      </c>
      <c r="L15" s="160">
        <f t="shared" si="5"/>
        <v>0</v>
      </c>
      <c r="M15" s="160">
        <f t="shared" si="5"/>
        <v>0</v>
      </c>
      <c r="N15" s="160">
        <f t="shared" si="5"/>
        <v>0</v>
      </c>
      <c r="O15" s="160">
        <f t="shared" si="5"/>
        <v>0</v>
      </c>
      <c r="Q15" s="134"/>
    </row>
    <row r="16" spans="2:17" ht="32" outlineLevel="1" x14ac:dyDescent="0.2">
      <c r="C16" s="139" t="s">
        <v>265</v>
      </c>
      <c r="D16" s="158" t="s">
        <v>266</v>
      </c>
      <c r="E16" s="158" t="s">
        <v>267</v>
      </c>
      <c r="F16" s="158" t="s">
        <v>268</v>
      </c>
      <c r="G16" s="158" t="s">
        <v>269</v>
      </c>
      <c r="H16" s="143" t="s">
        <v>270</v>
      </c>
      <c r="I16" s="143" t="s">
        <v>271</v>
      </c>
      <c r="J16" s="142"/>
      <c r="K16" s="143"/>
      <c r="L16" s="143"/>
      <c r="M16" s="143"/>
      <c r="N16" s="143"/>
      <c r="O16" s="143"/>
    </row>
    <row r="17" spans="2:17" customFormat="1" outlineLevel="1" x14ac:dyDescent="0.2">
      <c r="C17" s="213"/>
      <c r="D17" s="156"/>
      <c r="E17" s="161">
        <v>0</v>
      </c>
      <c r="F17" s="155"/>
      <c r="G17" s="156"/>
      <c r="H17" s="157">
        <f t="shared" ref="H17:H27" si="6">D17*E17*F17*G17</f>
        <v>0</v>
      </c>
      <c r="I17" s="160">
        <f>H17*Assumptions!$G$18</f>
        <v>0</v>
      </c>
      <c r="K17" s="160">
        <f>I17*(1+Assumptions!K$19)</f>
        <v>0</v>
      </c>
      <c r="L17" s="160">
        <f>K17*(1+Assumptions!L$19)</f>
        <v>0</v>
      </c>
      <c r="M17" s="160">
        <f>L17*(1+Assumptions!M$19)</f>
        <v>0</v>
      </c>
      <c r="N17" s="160">
        <f>M17*(1+Assumptions!N$19)</f>
        <v>0</v>
      </c>
      <c r="O17" s="160">
        <f>N17*(1+Assumptions!O$19)</f>
        <v>0</v>
      </c>
    </row>
    <row r="18" spans="2:17" customFormat="1" outlineLevel="1" x14ac:dyDescent="0.2">
      <c r="C18" s="213"/>
      <c r="D18" s="156"/>
      <c r="E18" s="161">
        <v>0</v>
      </c>
      <c r="F18" s="155"/>
      <c r="G18" s="156"/>
      <c r="H18" s="157">
        <f t="shared" si="6"/>
        <v>0</v>
      </c>
      <c r="I18" s="160">
        <f>H18*Assumptions!$G$18</f>
        <v>0</v>
      </c>
      <c r="K18" s="160">
        <f>I18*(1+Assumptions!K$19)</f>
        <v>0</v>
      </c>
      <c r="L18" s="160">
        <f>K18*(1+Assumptions!L$19)</f>
        <v>0</v>
      </c>
      <c r="M18" s="160">
        <f>L18*(1+Assumptions!M$19)</f>
        <v>0</v>
      </c>
      <c r="N18" s="160">
        <f>M18*(1+Assumptions!N$19)</f>
        <v>0</v>
      </c>
      <c r="O18" s="160">
        <f>N18*(1+Assumptions!O$19)</f>
        <v>0</v>
      </c>
    </row>
    <row r="19" spans="2:17" customFormat="1" outlineLevel="1" x14ac:dyDescent="0.2">
      <c r="C19" s="213"/>
      <c r="D19" s="156"/>
      <c r="E19" s="161">
        <v>0</v>
      </c>
      <c r="F19" s="155"/>
      <c r="G19" s="156"/>
      <c r="H19" s="157">
        <f t="shared" si="6"/>
        <v>0</v>
      </c>
      <c r="I19" s="160">
        <f>H19*Assumptions!$G$18</f>
        <v>0</v>
      </c>
      <c r="K19" s="160">
        <f>I19*(1+Assumptions!K$19)</f>
        <v>0</v>
      </c>
      <c r="L19" s="160">
        <f>K19*(1+Assumptions!L$19)</f>
        <v>0</v>
      </c>
      <c r="M19" s="160">
        <f>L19*(1+Assumptions!M$19)</f>
        <v>0</v>
      </c>
      <c r="N19" s="160">
        <f>M19*(1+Assumptions!N$19)</f>
        <v>0</v>
      </c>
      <c r="O19" s="160">
        <f>N19*(1+Assumptions!O$19)</f>
        <v>0</v>
      </c>
    </row>
    <row r="20" spans="2:17" customFormat="1" outlineLevel="1" x14ac:dyDescent="0.2">
      <c r="C20" s="213"/>
      <c r="D20" s="156"/>
      <c r="E20" s="161">
        <v>0</v>
      </c>
      <c r="F20" s="155"/>
      <c r="G20" s="156"/>
      <c r="H20" s="157">
        <f t="shared" si="6"/>
        <v>0</v>
      </c>
      <c r="I20" s="160">
        <f>H20*Assumptions!$G$18</f>
        <v>0</v>
      </c>
      <c r="K20" s="160">
        <f>I20*(1+Assumptions!K$19)</f>
        <v>0</v>
      </c>
      <c r="L20" s="160">
        <f>K20*(1+Assumptions!L$19)</f>
        <v>0</v>
      </c>
      <c r="M20" s="160">
        <f>L20*(1+Assumptions!M$19)</f>
        <v>0</v>
      </c>
      <c r="N20" s="160">
        <f>M20*(1+Assumptions!N$19)</f>
        <v>0</v>
      </c>
      <c r="O20" s="160">
        <f>N20*(1+Assumptions!O$19)</f>
        <v>0</v>
      </c>
    </row>
    <row r="21" spans="2:17" customFormat="1" outlineLevel="1" x14ac:dyDescent="0.2">
      <c r="C21" s="213"/>
      <c r="D21" s="156"/>
      <c r="E21" s="161">
        <v>0</v>
      </c>
      <c r="F21" s="155"/>
      <c r="G21" s="156"/>
      <c r="H21" s="157">
        <f t="shared" si="6"/>
        <v>0</v>
      </c>
      <c r="I21" s="160">
        <f>H21*Assumptions!$G$18</f>
        <v>0</v>
      </c>
      <c r="K21" s="160">
        <f>I21*(1+Assumptions!K$19)</f>
        <v>0</v>
      </c>
      <c r="L21" s="160">
        <f>K21*(1+Assumptions!L$19)</f>
        <v>0</v>
      </c>
      <c r="M21" s="160">
        <f>L21*(1+Assumptions!M$19)</f>
        <v>0</v>
      </c>
      <c r="N21" s="160">
        <f>M21*(1+Assumptions!N$19)</f>
        <v>0</v>
      </c>
      <c r="O21" s="160">
        <f>N21*(1+Assumptions!O$19)</f>
        <v>0</v>
      </c>
    </row>
    <row r="22" spans="2:17" customFormat="1" outlineLevel="1" x14ac:dyDescent="0.2">
      <c r="C22" s="213"/>
      <c r="D22" s="156"/>
      <c r="E22" s="161">
        <v>0</v>
      </c>
      <c r="F22" s="155"/>
      <c r="G22" s="156"/>
      <c r="H22" s="157">
        <f t="shared" si="6"/>
        <v>0</v>
      </c>
      <c r="I22" s="160">
        <f>H22*Assumptions!$G$18</f>
        <v>0</v>
      </c>
      <c r="K22" s="160">
        <f>I22*(1+Assumptions!K$19)</f>
        <v>0</v>
      </c>
      <c r="L22" s="160">
        <f>K22*(1+Assumptions!L$19)</f>
        <v>0</v>
      </c>
      <c r="M22" s="160">
        <f>L22*(1+Assumptions!M$19)</f>
        <v>0</v>
      </c>
      <c r="N22" s="160">
        <f>M22*(1+Assumptions!N$19)</f>
        <v>0</v>
      </c>
      <c r="O22" s="160">
        <f>N22*(1+Assumptions!O$19)</f>
        <v>0</v>
      </c>
    </row>
    <row r="23" spans="2:17" customFormat="1" outlineLevel="1" x14ac:dyDescent="0.2">
      <c r="C23" s="213"/>
      <c r="D23" s="156"/>
      <c r="E23" s="161">
        <v>0</v>
      </c>
      <c r="F23" s="155"/>
      <c r="G23" s="156"/>
      <c r="H23" s="157">
        <f t="shared" si="6"/>
        <v>0</v>
      </c>
      <c r="I23" s="160">
        <f>H23*Assumptions!$G$18</f>
        <v>0</v>
      </c>
      <c r="K23" s="160">
        <f>I23*(1+Assumptions!K$19)</f>
        <v>0</v>
      </c>
      <c r="L23" s="160">
        <f>K23*(1+Assumptions!L$19)</f>
        <v>0</v>
      </c>
      <c r="M23" s="160">
        <f>L23*(1+Assumptions!M$19)</f>
        <v>0</v>
      </c>
      <c r="N23" s="160">
        <f>M23*(1+Assumptions!N$19)</f>
        <v>0</v>
      </c>
      <c r="O23" s="160">
        <f>N23*(1+Assumptions!O$19)</f>
        <v>0</v>
      </c>
    </row>
    <row r="24" spans="2:17" customFormat="1" outlineLevel="1" x14ac:dyDescent="0.2">
      <c r="C24" s="213"/>
      <c r="D24" s="156"/>
      <c r="E24" s="161">
        <v>0</v>
      </c>
      <c r="F24" s="155"/>
      <c r="G24" s="156"/>
      <c r="H24" s="157">
        <f t="shared" si="6"/>
        <v>0</v>
      </c>
      <c r="I24" s="160">
        <f>H24*Assumptions!$G$18</f>
        <v>0</v>
      </c>
      <c r="K24" s="160">
        <f>I24*(1+Assumptions!K$19)</f>
        <v>0</v>
      </c>
      <c r="L24" s="160">
        <f>K24*(1+Assumptions!L$19)</f>
        <v>0</v>
      </c>
      <c r="M24" s="160">
        <f>L24*(1+Assumptions!M$19)</f>
        <v>0</v>
      </c>
      <c r="N24" s="160">
        <f>M24*(1+Assumptions!N$19)</f>
        <v>0</v>
      </c>
      <c r="O24" s="160">
        <f>N24*(1+Assumptions!O$19)</f>
        <v>0</v>
      </c>
    </row>
    <row r="25" spans="2:17" customFormat="1" outlineLevel="1" x14ac:dyDescent="0.2">
      <c r="C25" s="213"/>
      <c r="D25" s="156"/>
      <c r="E25" s="161">
        <v>0</v>
      </c>
      <c r="F25" s="155"/>
      <c r="G25" s="156"/>
      <c r="H25" s="157">
        <f t="shared" si="6"/>
        <v>0</v>
      </c>
      <c r="I25" s="160">
        <f>H25*Assumptions!$G$18</f>
        <v>0</v>
      </c>
      <c r="K25" s="160">
        <f>I25*(1+Assumptions!K$19)</f>
        <v>0</v>
      </c>
      <c r="L25" s="160">
        <f>K25*(1+Assumptions!L$19)</f>
        <v>0</v>
      </c>
      <c r="M25" s="160">
        <f>L25*(1+Assumptions!M$19)</f>
        <v>0</v>
      </c>
      <c r="N25" s="160">
        <f>M25*(1+Assumptions!N$19)</f>
        <v>0</v>
      </c>
      <c r="O25" s="160">
        <f>N25*(1+Assumptions!O$19)</f>
        <v>0</v>
      </c>
    </row>
    <row r="26" spans="2:17" customFormat="1" outlineLevel="1" x14ac:dyDescent="0.2">
      <c r="C26" s="213"/>
      <c r="D26" s="156"/>
      <c r="E26" s="161">
        <v>0</v>
      </c>
      <c r="F26" s="155"/>
      <c r="G26" s="156"/>
      <c r="H26" s="157">
        <f t="shared" si="6"/>
        <v>0</v>
      </c>
      <c r="I26" s="160">
        <f>H26*Assumptions!$G$18</f>
        <v>0</v>
      </c>
      <c r="K26" s="160">
        <f>I26*(1+Assumptions!K$19)</f>
        <v>0</v>
      </c>
      <c r="L26" s="160">
        <f>K26*(1+Assumptions!L$19)</f>
        <v>0</v>
      </c>
      <c r="M26" s="160">
        <f>L26*(1+Assumptions!M$19)</f>
        <v>0</v>
      </c>
      <c r="N26" s="160">
        <f>M26*(1+Assumptions!N$19)</f>
        <v>0</v>
      </c>
      <c r="O26" s="160">
        <f>N26*(1+Assumptions!O$19)</f>
        <v>0</v>
      </c>
    </row>
    <row r="27" spans="2:17" customFormat="1" outlineLevel="1" x14ac:dyDescent="0.2">
      <c r="C27" s="213"/>
      <c r="D27" s="156"/>
      <c r="E27" s="161">
        <v>0</v>
      </c>
      <c r="F27" s="155"/>
      <c r="G27" s="156"/>
      <c r="H27" s="157">
        <f t="shared" si="6"/>
        <v>0</v>
      </c>
      <c r="I27" s="160">
        <f>H27*Assumptions!$G$18</f>
        <v>0</v>
      </c>
      <c r="K27" s="160">
        <f>I27*(1+Assumptions!K$19)</f>
        <v>0</v>
      </c>
      <c r="L27" s="160">
        <f>K27*(1+Assumptions!L$19)</f>
        <v>0</v>
      </c>
      <c r="M27" s="160">
        <f>L27*(1+Assumptions!M$19)</f>
        <v>0</v>
      </c>
      <c r="N27" s="160">
        <f>M27*(1+Assumptions!N$19)</f>
        <v>0</v>
      </c>
      <c r="O27" s="160">
        <f>N27*(1+Assumptions!O$19)</f>
        <v>0</v>
      </c>
    </row>
    <row r="28" spans="2:17" customFormat="1" outlineLevel="1" x14ac:dyDescent="0.2">
      <c r="C28" s="65" t="s">
        <v>272</v>
      </c>
      <c r="K28" s="156">
        <v>1</v>
      </c>
      <c r="L28" s="156"/>
      <c r="M28" s="156"/>
      <c r="N28" s="156"/>
      <c r="O28" s="156"/>
    </row>
    <row r="29" spans="2:17" outlineLevel="1" x14ac:dyDescent="0.2">
      <c r="B29" s="144"/>
      <c r="C29" s="145"/>
      <c r="D29" s="144"/>
      <c r="E29" s="144"/>
      <c r="F29" s="144"/>
      <c r="G29" s="144"/>
      <c r="H29" s="146"/>
      <c r="I29" s="146"/>
      <c r="J29" s="147"/>
      <c r="K29" s="147"/>
      <c r="L29" s="147"/>
      <c r="M29" s="147"/>
      <c r="N29" s="147"/>
      <c r="O29" s="147"/>
    </row>
    <row r="30" spans="2:17" ht="48" x14ac:dyDescent="0.2">
      <c r="B30" s="133">
        <v>2.2000000000000002</v>
      </c>
      <c r="C30" s="141" t="s">
        <v>283</v>
      </c>
      <c r="E30" s="134" t="s">
        <v>157</v>
      </c>
      <c r="F30" s="133" t="s">
        <v>264</v>
      </c>
      <c r="G30" s="133" t="s">
        <v>154</v>
      </c>
      <c r="H30" s="157">
        <f>SUM(H32:H41)</f>
        <v>0</v>
      </c>
      <c r="I30" s="160">
        <f>SUM(I32:I41)</f>
        <v>0</v>
      </c>
      <c r="J30" s="142"/>
      <c r="K30" s="160">
        <f>IF($F30="Exclude",0,SUM(K32:K41)*K$42)</f>
        <v>0</v>
      </c>
      <c r="L30" s="160">
        <f>IF($F30="Exclude",0,SUM(L32:L41)*L$42)</f>
        <v>0</v>
      </c>
      <c r="M30" s="160">
        <f>IF($F30="Exclude",0,SUM(M32:M41)*M$42)</f>
        <v>0</v>
      </c>
      <c r="N30" s="160">
        <f>IF($F30="Exclude",0,SUM(N32:N41)*N$42)</f>
        <v>0</v>
      </c>
      <c r="O30" s="160">
        <f>IF($F30="Exclude",0,SUM(O32:O41)*O$42)</f>
        <v>0</v>
      </c>
      <c r="Q30" s="134"/>
    </row>
    <row r="31" spans="2:17" ht="32" outlineLevel="1" x14ac:dyDescent="0.2">
      <c r="C31" s="139" t="s">
        <v>265</v>
      </c>
      <c r="D31" s="158" t="s">
        <v>266</v>
      </c>
      <c r="E31" s="158" t="s">
        <v>267</v>
      </c>
      <c r="F31" s="158" t="s">
        <v>268</v>
      </c>
      <c r="G31" s="158" t="s">
        <v>269</v>
      </c>
      <c r="H31" s="143" t="s">
        <v>270</v>
      </c>
      <c r="I31" s="143" t="s">
        <v>271</v>
      </c>
      <c r="J31" s="142"/>
      <c r="K31" s="143"/>
      <c r="L31" s="143"/>
      <c r="M31" s="143"/>
      <c r="N31" s="143"/>
      <c r="O31" s="143"/>
    </row>
    <row r="32" spans="2:17" customFormat="1" outlineLevel="1" x14ac:dyDescent="0.2">
      <c r="C32" s="213"/>
      <c r="D32" s="156"/>
      <c r="E32" s="161">
        <v>0</v>
      </c>
      <c r="F32" s="155"/>
      <c r="G32" s="156"/>
      <c r="H32" s="157">
        <f t="shared" ref="H32:H41" si="7">D32*E32*F32*G32</f>
        <v>0</v>
      </c>
      <c r="I32" s="160">
        <f>H32*Assumptions!$G$18</f>
        <v>0</v>
      </c>
      <c r="K32" s="160">
        <f>I32*(1+Assumptions!K$19)</f>
        <v>0</v>
      </c>
      <c r="L32" s="160">
        <f>K32*(1+Assumptions!L$19)</f>
        <v>0</v>
      </c>
      <c r="M32" s="160">
        <f>L32*(1+Assumptions!M$19)</f>
        <v>0</v>
      </c>
      <c r="N32" s="160">
        <f>M32*(1+Assumptions!N$19)</f>
        <v>0</v>
      </c>
      <c r="O32" s="160">
        <f>N32*(1+Assumptions!O$19)</f>
        <v>0</v>
      </c>
    </row>
    <row r="33" spans="2:17" customFormat="1" outlineLevel="1" x14ac:dyDescent="0.2">
      <c r="C33" s="213"/>
      <c r="D33" s="156"/>
      <c r="E33" s="161">
        <v>0</v>
      </c>
      <c r="F33" s="155"/>
      <c r="G33" s="156"/>
      <c r="H33" s="157">
        <f t="shared" si="7"/>
        <v>0</v>
      </c>
      <c r="I33" s="160">
        <f>H33*Assumptions!$G$18</f>
        <v>0</v>
      </c>
      <c r="K33" s="160">
        <f>I33*(1+Assumptions!K$19)</f>
        <v>0</v>
      </c>
      <c r="L33" s="160">
        <f>K33*(1+Assumptions!L$19)</f>
        <v>0</v>
      </c>
      <c r="M33" s="160">
        <f>L33*(1+Assumptions!M$19)</f>
        <v>0</v>
      </c>
      <c r="N33" s="160">
        <f>M33*(1+Assumptions!N$19)</f>
        <v>0</v>
      </c>
      <c r="O33" s="160">
        <f>N33*(1+Assumptions!O$19)</f>
        <v>0</v>
      </c>
    </row>
    <row r="34" spans="2:17" customFormat="1" outlineLevel="1" x14ac:dyDescent="0.2">
      <c r="C34" s="213"/>
      <c r="D34" s="156"/>
      <c r="E34" s="161">
        <v>0</v>
      </c>
      <c r="F34" s="155"/>
      <c r="G34" s="156"/>
      <c r="H34" s="157">
        <f t="shared" si="7"/>
        <v>0</v>
      </c>
      <c r="I34" s="160">
        <f>H34*Assumptions!$G$18</f>
        <v>0</v>
      </c>
      <c r="K34" s="160">
        <f>I34*(1+Assumptions!K$19)</f>
        <v>0</v>
      </c>
      <c r="L34" s="160">
        <f>K34*(1+Assumptions!L$19)</f>
        <v>0</v>
      </c>
      <c r="M34" s="160">
        <f>L34*(1+Assumptions!M$19)</f>
        <v>0</v>
      </c>
      <c r="N34" s="160">
        <f>M34*(1+Assumptions!N$19)</f>
        <v>0</v>
      </c>
      <c r="O34" s="160">
        <f>N34*(1+Assumptions!O$19)</f>
        <v>0</v>
      </c>
    </row>
    <row r="35" spans="2:17" customFormat="1" outlineLevel="1" x14ac:dyDescent="0.2">
      <c r="C35" s="213"/>
      <c r="D35" s="156"/>
      <c r="E35" s="161">
        <v>0</v>
      </c>
      <c r="F35" s="155"/>
      <c r="G35" s="156"/>
      <c r="H35" s="157">
        <f t="shared" si="7"/>
        <v>0</v>
      </c>
      <c r="I35" s="160">
        <f>H35*Assumptions!$G$18</f>
        <v>0</v>
      </c>
      <c r="K35" s="160">
        <f>I35*(1+Assumptions!K$19)</f>
        <v>0</v>
      </c>
      <c r="L35" s="160">
        <f>K35*(1+Assumptions!L$19)</f>
        <v>0</v>
      </c>
      <c r="M35" s="160">
        <f>L35*(1+Assumptions!M$19)</f>
        <v>0</v>
      </c>
      <c r="N35" s="160">
        <f>M35*(1+Assumptions!N$19)</f>
        <v>0</v>
      </c>
      <c r="O35" s="160">
        <f>N35*(1+Assumptions!O$19)</f>
        <v>0</v>
      </c>
    </row>
    <row r="36" spans="2:17" customFormat="1" outlineLevel="1" x14ac:dyDescent="0.2">
      <c r="C36" s="213"/>
      <c r="D36" s="156"/>
      <c r="E36" s="161">
        <v>0</v>
      </c>
      <c r="F36" s="155"/>
      <c r="G36" s="156"/>
      <c r="H36" s="157">
        <f t="shared" si="7"/>
        <v>0</v>
      </c>
      <c r="I36" s="160">
        <f>H36*Assumptions!$G$18</f>
        <v>0</v>
      </c>
      <c r="K36" s="160">
        <f>I36*(1+Assumptions!K$19)</f>
        <v>0</v>
      </c>
      <c r="L36" s="160">
        <f>K36*(1+Assumptions!L$19)</f>
        <v>0</v>
      </c>
      <c r="M36" s="160">
        <f>L36*(1+Assumptions!M$19)</f>
        <v>0</v>
      </c>
      <c r="N36" s="160">
        <f>M36*(1+Assumptions!N$19)</f>
        <v>0</v>
      </c>
      <c r="O36" s="160">
        <f>N36*(1+Assumptions!O$19)</f>
        <v>0</v>
      </c>
    </row>
    <row r="37" spans="2:17" customFormat="1" outlineLevel="1" x14ac:dyDescent="0.2">
      <c r="C37" s="213"/>
      <c r="D37" s="156"/>
      <c r="E37" s="161">
        <v>0</v>
      </c>
      <c r="F37" s="155"/>
      <c r="G37" s="156"/>
      <c r="H37" s="157">
        <f t="shared" si="7"/>
        <v>0</v>
      </c>
      <c r="I37" s="160">
        <f>H37*Assumptions!$G$18</f>
        <v>0</v>
      </c>
      <c r="K37" s="160">
        <f>I37*(1+Assumptions!K$19)</f>
        <v>0</v>
      </c>
      <c r="L37" s="160">
        <f>K37*(1+Assumptions!L$19)</f>
        <v>0</v>
      </c>
      <c r="M37" s="160">
        <f>L37*(1+Assumptions!M$19)</f>
        <v>0</v>
      </c>
      <c r="N37" s="160">
        <f>M37*(1+Assumptions!N$19)</f>
        <v>0</v>
      </c>
      <c r="O37" s="160">
        <f>N37*(1+Assumptions!O$19)</f>
        <v>0</v>
      </c>
    </row>
    <row r="38" spans="2:17" customFormat="1" outlineLevel="1" x14ac:dyDescent="0.2">
      <c r="C38" s="213"/>
      <c r="D38" s="156"/>
      <c r="E38" s="161">
        <v>0</v>
      </c>
      <c r="F38" s="155"/>
      <c r="G38" s="156"/>
      <c r="H38" s="157">
        <f t="shared" si="7"/>
        <v>0</v>
      </c>
      <c r="I38" s="160">
        <f>H38*Assumptions!$G$18</f>
        <v>0</v>
      </c>
      <c r="K38" s="160">
        <f>I38*(1+Assumptions!K$19)</f>
        <v>0</v>
      </c>
      <c r="L38" s="160">
        <f>K38*(1+Assumptions!L$19)</f>
        <v>0</v>
      </c>
      <c r="M38" s="160">
        <f>L38*(1+Assumptions!M$19)</f>
        <v>0</v>
      </c>
      <c r="N38" s="160">
        <f>M38*(1+Assumptions!N$19)</f>
        <v>0</v>
      </c>
      <c r="O38" s="160">
        <f>N38*(1+Assumptions!O$19)</f>
        <v>0</v>
      </c>
    </row>
    <row r="39" spans="2:17" customFormat="1" outlineLevel="1" x14ac:dyDescent="0.2">
      <c r="C39" s="213"/>
      <c r="D39" s="156"/>
      <c r="E39" s="161">
        <v>0</v>
      </c>
      <c r="F39" s="155"/>
      <c r="G39" s="156"/>
      <c r="H39" s="157">
        <f t="shared" si="7"/>
        <v>0</v>
      </c>
      <c r="I39" s="160">
        <f>H39*Assumptions!$G$18</f>
        <v>0</v>
      </c>
      <c r="K39" s="160">
        <f>I39*(1+Assumptions!K$19)</f>
        <v>0</v>
      </c>
      <c r="L39" s="160">
        <f>K39*(1+Assumptions!L$19)</f>
        <v>0</v>
      </c>
      <c r="M39" s="160">
        <f>L39*(1+Assumptions!M$19)</f>
        <v>0</v>
      </c>
      <c r="N39" s="160">
        <f>M39*(1+Assumptions!N$19)</f>
        <v>0</v>
      </c>
      <c r="O39" s="160">
        <f>N39*(1+Assumptions!O$19)</f>
        <v>0</v>
      </c>
    </row>
    <row r="40" spans="2:17" customFormat="1" outlineLevel="1" x14ac:dyDescent="0.2">
      <c r="C40" s="213"/>
      <c r="D40" s="156"/>
      <c r="E40" s="161">
        <v>0</v>
      </c>
      <c r="F40" s="155"/>
      <c r="G40" s="156"/>
      <c r="H40" s="157">
        <f t="shared" si="7"/>
        <v>0</v>
      </c>
      <c r="I40" s="160">
        <f>H40*Assumptions!$G$18</f>
        <v>0</v>
      </c>
      <c r="K40" s="160">
        <f>I40*(1+Assumptions!K$19)</f>
        <v>0</v>
      </c>
      <c r="L40" s="160">
        <f>K40*(1+Assumptions!L$19)</f>
        <v>0</v>
      </c>
      <c r="M40" s="160">
        <f>L40*(1+Assumptions!M$19)</f>
        <v>0</v>
      </c>
      <c r="N40" s="160">
        <f>M40*(1+Assumptions!N$19)</f>
        <v>0</v>
      </c>
      <c r="O40" s="160">
        <f>N40*(1+Assumptions!O$19)</f>
        <v>0</v>
      </c>
    </row>
    <row r="41" spans="2:17" customFormat="1" outlineLevel="1" x14ac:dyDescent="0.2">
      <c r="C41" s="213"/>
      <c r="D41" s="156"/>
      <c r="E41" s="161">
        <v>0</v>
      </c>
      <c r="F41" s="155"/>
      <c r="G41" s="156"/>
      <c r="H41" s="157">
        <f t="shared" si="7"/>
        <v>0</v>
      </c>
      <c r="I41" s="160">
        <f>H41*Assumptions!$G$18</f>
        <v>0</v>
      </c>
      <c r="K41" s="160">
        <f>I41*(1+Assumptions!K$19)</f>
        <v>0</v>
      </c>
      <c r="L41" s="160">
        <f>K41*(1+Assumptions!L$19)</f>
        <v>0</v>
      </c>
      <c r="M41" s="160">
        <f>L41*(1+Assumptions!M$19)</f>
        <v>0</v>
      </c>
      <c r="N41" s="160">
        <f>M41*(1+Assumptions!N$19)</f>
        <v>0</v>
      </c>
      <c r="O41" s="160">
        <f>N41*(1+Assumptions!O$19)</f>
        <v>0</v>
      </c>
    </row>
    <row r="42" spans="2:17" customFormat="1" outlineLevel="1" x14ac:dyDescent="0.2">
      <c r="C42" s="65" t="s">
        <v>272</v>
      </c>
      <c r="K42" s="156">
        <v>1</v>
      </c>
      <c r="L42" s="156"/>
      <c r="M42" s="156"/>
      <c r="N42" s="156"/>
      <c r="O42" s="156"/>
    </row>
    <row r="43" spans="2:17" outlineLevel="1" x14ac:dyDescent="0.2">
      <c r="B43" s="144"/>
      <c r="C43" s="145"/>
      <c r="D43" s="144"/>
      <c r="E43" s="144"/>
      <c r="F43" s="144"/>
      <c r="G43" s="144"/>
      <c r="H43" s="146"/>
      <c r="I43" s="146"/>
      <c r="J43" s="147"/>
      <c r="K43" s="147"/>
      <c r="L43" s="147"/>
      <c r="M43" s="147"/>
      <c r="N43" s="147"/>
      <c r="O43" s="147"/>
    </row>
    <row r="44" spans="2:17" ht="48" x14ac:dyDescent="0.2">
      <c r="B44" s="133">
        <v>2.2999999999999998</v>
      </c>
      <c r="C44" s="141" t="s">
        <v>284</v>
      </c>
      <c r="E44" s="134" t="s">
        <v>157</v>
      </c>
      <c r="F44" s="133" t="s">
        <v>264</v>
      </c>
      <c r="G44" s="133" t="s">
        <v>154</v>
      </c>
      <c r="H44" s="157">
        <f>SUM(H46:H51)</f>
        <v>0</v>
      </c>
      <c r="I44" s="160">
        <f>SUM(I46:I51)</f>
        <v>0</v>
      </c>
      <c r="J44" s="142"/>
      <c r="K44" s="160">
        <f>IF($F44="Exclude",0,SUM(K46:K51)*K52)</f>
        <v>0</v>
      </c>
      <c r="L44" s="160">
        <f>IF($F44="Exclude",0,SUM(L46:L51)*L52)</f>
        <v>0</v>
      </c>
      <c r="M44" s="160">
        <f>IF($F44="Exclude",0,SUM(M46:M51)*M52)</f>
        <v>0</v>
      </c>
      <c r="N44" s="160">
        <f>IF($F44="Exclude",0,SUM(N46:N51)*N52)</f>
        <v>0</v>
      </c>
      <c r="O44" s="160">
        <f>IF($F44="Exclude",0,SUM(O46:O51)*O52)</f>
        <v>0</v>
      </c>
      <c r="Q44" s="134"/>
    </row>
    <row r="45" spans="2:17" ht="32" outlineLevel="1" x14ac:dyDescent="0.2">
      <c r="C45" s="139" t="s">
        <v>265</v>
      </c>
      <c r="D45" s="158" t="s">
        <v>266</v>
      </c>
      <c r="E45" s="158" t="s">
        <v>267</v>
      </c>
      <c r="F45" s="158" t="s">
        <v>268</v>
      </c>
      <c r="G45" s="158" t="s">
        <v>269</v>
      </c>
      <c r="H45" s="143" t="s">
        <v>270</v>
      </c>
      <c r="I45" s="143" t="s">
        <v>271</v>
      </c>
      <c r="J45" s="142"/>
      <c r="K45" s="143"/>
      <c r="L45" s="143"/>
      <c r="M45" s="143"/>
      <c r="N45" s="143"/>
      <c r="O45" s="143"/>
    </row>
    <row r="46" spans="2:17" customFormat="1" outlineLevel="1" x14ac:dyDescent="0.2">
      <c r="C46" s="213"/>
      <c r="D46" s="156"/>
      <c r="E46" s="161">
        <v>0</v>
      </c>
      <c r="F46" s="155"/>
      <c r="G46" s="156"/>
      <c r="H46" s="157">
        <f>D46*E46*F46*G46</f>
        <v>0</v>
      </c>
      <c r="I46" s="160">
        <f>H46*Assumptions!$G$18</f>
        <v>0</v>
      </c>
      <c r="K46" s="160">
        <f>I46*(1+Assumptions!K$19)</f>
        <v>0</v>
      </c>
      <c r="L46" s="160">
        <f>K46*(1+Assumptions!L$19)</f>
        <v>0</v>
      </c>
      <c r="M46" s="160">
        <f>L46*(1+Assumptions!M$19)</f>
        <v>0</v>
      </c>
      <c r="N46" s="160">
        <f>M46*(1+Assumptions!N$19)</f>
        <v>0</v>
      </c>
      <c r="O46" s="160">
        <f>N46*(1+Assumptions!O$19)</f>
        <v>0</v>
      </c>
    </row>
    <row r="47" spans="2:17" customFormat="1" outlineLevel="1" x14ac:dyDescent="0.2">
      <c r="C47" s="213"/>
      <c r="D47" s="156"/>
      <c r="E47" s="161">
        <v>0</v>
      </c>
      <c r="F47" s="155"/>
      <c r="G47" s="156"/>
      <c r="H47" s="157">
        <f t="shared" ref="H47:H50" si="8">D47*E47*F47*G47</f>
        <v>0</v>
      </c>
      <c r="I47" s="160">
        <f>H47*Assumptions!$G$18</f>
        <v>0</v>
      </c>
      <c r="K47" s="160">
        <f>I47*(1+Assumptions!K$19)</f>
        <v>0</v>
      </c>
      <c r="L47" s="160">
        <f>K47*(1+Assumptions!L$19)</f>
        <v>0</v>
      </c>
      <c r="M47" s="160">
        <f>L47*(1+Assumptions!M$19)</f>
        <v>0</v>
      </c>
      <c r="N47" s="160">
        <f>M47*(1+Assumptions!N$19)</f>
        <v>0</v>
      </c>
      <c r="O47" s="160">
        <f>N47*(1+Assumptions!O$19)</f>
        <v>0</v>
      </c>
    </row>
    <row r="48" spans="2:17" customFormat="1" outlineLevel="1" x14ac:dyDescent="0.2">
      <c r="C48" s="213"/>
      <c r="D48" s="156"/>
      <c r="E48" s="161">
        <v>0</v>
      </c>
      <c r="F48" s="155"/>
      <c r="G48" s="156"/>
      <c r="H48" s="157">
        <f t="shared" si="8"/>
        <v>0</v>
      </c>
      <c r="I48" s="160">
        <f>H48*Assumptions!$G$18</f>
        <v>0</v>
      </c>
      <c r="K48" s="160">
        <f>I48*(1+Assumptions!K$19)</f>
        <v>0</v>
      </c>
      <c r="L48" s="160">
        <f>K48*(1+Assumptions!L$19)</f>
        <v>0</v>
      </c>
      <c r="M48" s="160">
        <f>L48*(1+Assumptions!M$19)</f>
        <v>0</v>
      </c>
      <c r="N48" s="160">
        <f>M48*(1+Assumptions!N$19)</f>
        <v>0</v>
      </c>
      <c r="O48" s="160">
        <f>N48*(1+Assumptions!O$19)</f>
        <v>0</v>
      </c>
    </row>
    <row r="49" spans="2:17" customFormat="1" outlineLevel="1" x14ac:dyDescent="0.2">
      <c r="C49" s="213"/>
      <c r="D49" s="156"/>
      <c r="E49" s="161">
        <v>0</v>
      </c>
      <c r="F49" s="155"/>
      <c r="G49" s="156"/>
      <c r="H49" s="157">
        <f t="shared" si="8"/>
        <v>0</v>
      </c>
      <c r="I49" s="160">
        <f>H49*Assumptions!$G$18</f>
        <v>0</v>
      </c>
      <c r="K49" s="160">
        <f>I49*(1+Assumptions!K$19)</f>
        <v>0</v>
      </c>
      <c r="L49" s="160">
        <f>K49*(1+Assumptions!L$19)</f>
        <v>0</v>
      </c>
      <c r="M49" s="160">
        <f>L49*(1+Assumptions!M$19)</f>
        <v>0</v>
      </c>
      <c r="N49" s="160">
        <f>M49*(1+Assumptions!N$19)</f>
        <v>0</v>
      </c>
      <c r="O49" s="160">
        <f>N49*(1+Assumptions!O$19)</f>
        <v>0</v>
      </c>
    </row>
    <row r="50" spans="2:17" customFormat="1" outlineLevel="1" x14ac:dyDescent="0.2">
      <c r="C50" s="213"/>
      <c r="D50" s="156"/>
      <c r="E50" s="161">
        <v>0</v>
      </c>
      <c r="F50" s="155"/>
      <c r="G50" s="156"/>
      <c r="H50" s="157">
        <f t="shared" si="8"/>
        <v>0</v>
      </c>
      <c r="I50" s="160">
        <f>H50*Assumptions!$G$18</f>
        <v>0</v>
      </c>
      <c r="K50" s="160">
        <f>I50*(1+Assumptions!K$19)</f>
        <v>0</v>
      </c>
      <c r="L50" s="160">
        <f>K50*(1+Assumptions!L$19)</f>
        <v>0</v>
      </c>
      <c r="M50" s="160">
        <f>L50*(1+Assumptions!M$19)</f>
        <v>0</v>
      </c>
      <c r="N50" s="160">
        <f>M50*(1+Assumptions!N$19)</f>
        <v>0</v>
      </c>
      <c r="O50" s="160">
        <f>N50*(1+Assumptions!O$19)</f>
        <v>0</v>
      </c>
    </row>
    <row r="51" spans="2:17" customFormat="1" outlineLevel="1" x14ac:dyDescent="0.2">
      <c r="C51" s="213"/>
      <c r="D51" s="156"/>
      <c r="E51" s="161">
        <v>0</v>
      </c>
      <c r="F51" s="155"/>
      <c r="G51" s="156"/>
      <c r="H51" s="157">
        <f>D51*E51*F51*G51</f>
        <v>0</v>
      </c>
      <c r="I51" s="160">
        <f>H51*Assumptions!$G$18</f>
        <v>0</v>
      </c>
      <c r="K51" s="160">
        <f>I51*(1+Assumptions!K$19)</f>
        <v>0</v>
      </c>
      <c r="L51" s="160">
        <f>K51*(1+Assumptions!L$19)</f>
        <v>0</v>
      </c>
      <c r="M51" s="160">
        <f>L51*(1+Assumptions!M$19)</f>
        <v>0</v>
      </c>
      <c r="N51" s="160">
        <f>M51*(1+Assumptions!N$19)</f>
        <v>0</v>
      </c>
      <c r="O51" s="160">
        <f>N51*(1+Assumptions!O$19)</f>
        <v>0</v>
      </c>
    </row>
    <row r="52" spans="2:17" customFormat="1" outlineLevel="1" x14ac:dyDescent="0.2">
      <c r="C52" s="65" t="s">
        <v>272</v>
      </c>
      <c r="K52" s="156"/>
      <c r="L52" s="156">
        <v>1</v>
      </c>
      <c r="M52" s="156"/>
      <c r="N52" s="156"/>
      <c r="O52" s="156"/>
    </row>
    <row r="53" spans="2:17" outlineLevel="1" x14ac:dyDescent="0.2">
      <c r="B53" s="144"/>
      <c r="C53" s="145"/>
      <c r="D53" s="144"/>
      <c r="E53" s="144"/>
      <c r="F53" s="144"/>
      <c r="G53" s="144"/>
      <c r="H53" s="146"/>
      <c r="I53" s="146"/>
      <c r="J53" s="147"/>
      <c r="K53" s="147"/>
      <c r="L53" s="147"/>
      <c r="M53" s="147"/>
      <c r="N53" s="147"/>
      <c r="O53" s="147"/>
    </row>
    <row r="54" spans="2:17" ht="16" x14ac:dyDescent="0.2">
      <c r="B54" s="133">
        <v>2.4</v>
      </c>
      <c r="C54" s="141" t="s">
        <v>285</v>
      </c>
      <c r="E54" s="134" t="s">
        <v>159</v>
      </c>
      <c r="F54" s="133" t="s">
        <v>264</v>
      </c>
      <c r="G54" s="133" t="s">
        <v>155</v>
      </c>
      <c r="H54" s="157">
        <f>SUM(H56:H61)</f>
        <v>0</v>
      </c>
      <c r="I54" s="160">
        <f>SUM(I56:I61)</f>
        <v>0</v>
      </c>
      <c r="J54" s="142"/>
      <c r="K54" s="160">
        <f>IF($F54="Exclude",0,SUM(K56:K61)*K62)</f>
        <v>0</v>
      </c>
      <c r="L54" s="160">
        <f>IF($F54="Exclude",0,SUM(L56:L61)*L62)</f>
        <v>0</v>
      </c>
      <c r="M54" s="160">
        <f>IF($F54="Exclude",0,SUM(M56:M61)*M62)</f>
        <v>0</v>
      </c>
      <c r="N54" s="160">
        <f>IF($F54="Exclude",0,SUM(N56:N61)*N62)</f>
        <v>0</v>
      </c>
      <c r="O54" s="160">
        <f>IF($F54="Exclude",0,SUM(O56:O61)*O62)</f>
        <v>0</v>
      </c>
      <c r="Q54" s="134"/>
    </row>
    <row r="55" spans="2:17" ht="16" outlineLevel="1" x14ac:dyDescent="0.2">
      <c r="C55" s="139" t="s">
        <v>265</v>
      </c>
      <c r="D55" s="158" t="s">
        <v>286</v>
      </c>
      <c r="E55" s="136" t="s">
        <v>287</v>
      </c>
      <c r="F55" s="158" t="s">
        <v>288</v>
      </c>
      <c r="G55" s="158"/>
      <c r="H55" s="143" t="s">
        <v>270</v>
      </c>
      <c r="I55" s="143" t="s">
        <v>271</v>
      </c>
      <c r="J55" s="142"/>
      <c r="K55" s="143"/>
      <c r="L55" s="143"/>
      <c r="M55" s="143"/>
      <c r="N55" s="143"/>
      <c r="O55" s="143"/>
    </row>
    <row r="56" spans="2:17" customFormat="1" outlineLevel="1" x14ac:dyDescent="0.2">
      <c r="C56" s="213"/>
      <c r="D56" s="156"/>
      <c r="E56" s="161">
        <v>0</v>
      </c>
      <c r="F56" s="155"/>
      <c r="G56" s="156"/>
      <c r="H56" s="157">
        <f t="shared" ref="H56:H61" si="9">D56*E56*F56</f>
        <v>0</v>
      </c>
      <c r="I56" s="160">
        <f>H56*Assumptions!$G$18</f>
        <v>0</v>
      </c>
      <c r="K56" s="160">
        <f>I56*(1+Assumptions!K$19)</f>
        <v>0</v>
      </c>
      <c r="L56" s="160">
        <f>K56*(1+Assumptions!L$19)</f>
        <v>0</v>
      </c>
      <c r="M56" s="160">
        <f>L56*(1+Assumptions!M$19)</f>
        <v>0</v>
      </c>
      <c r="N56" s="160">
        <f>M56*(1+Assumptions!N$19)</f>
        <v>0</v>
      </c>
      <c r="O56" s="160">
        <f>N56*(1+Assumptions!O$19)</f>
        <v>0</v>
      </c>
    </row>
    <row r="57" spans="2:17" customFormat="1" outlineLevel="1" x14ac:dyDescent="0.2">
      <c r="C57" s="213"/>
      <c r="D57" s="156"/>
      <c r="E57" s="161">
        <v>0</v>
      </c>
      <c r="F57" s="155"/>
      <c r="G57" s="156"/>
      <c r="H57" s="157">
        <f t="shared" si="9"/>
        <v>0</v>
      </c>
      <c r="I57" s="160">
        <f>H57*Assumptions!$G$18</f>
        <v>0</v>
      </c>
      <c r="K57" s="160">
        <f>I57*(1+Assumptions!K$19)</f>
        <v>0</v>
      </c>
      <c r="L57" s="160">
        <f>K57*(1+Assumptions!L$19)</f>
        <v>0</v>
      </c>
      <c r="M57" s="160">
        <f>L57*(1+Assumptions!M$19)</f>
        <v>0</v>
      </c>
      <c r="N57" s="160">
        <f>M57*(1+Assumptions!N$19)</f>
        <v>0</v>
      </c>
      <c r="O57" s="160">
        <f>N57*(1+Assumptions!O$19)</f>
        <v>0</v>
      </c>
    </row>
    <row r="58" spans="2:17" customFormat="1" outlineLevel="1" x14ac:dyDescent="0.2">
      <c r="C58" s="213"/>
      <c r="D58" s="156"/>
      <c r="E58" s="161">
        <v>0</v>
      </c>
      <c r="F58" s="155"/>
      <c r="G58" s="156"/>
      <c r="H58" s="157">
        <f t="shared" si="9"/>
        <v>0</v>
      </c>
      <c r="I58" s="160">
        <f>H58*Assumptions!$G$18</f>
        <v>0</v>
      </c>
      <c r="K58" s="160">
        <f>I58*(1+Assumptions!K$19)</f>
        <v>0</v>
      </c>
      <c r="L58" s="160">
        <f>K58*(1+Assumptions!L$19)</f>
        <v>0</v>
      </c>
      <c r="M58" s="160">
        <f>L58*(1+Assumptions!M$19)</f>
        <v>0</v>
      </c>
      <c r="N58" s="160">
        <f>M58*(1+Assumptions!N$19)</f>
        <v>0</v>
      </c>
      <c r="O58" s="160">
        <f>N58*(1+Assumptions!O$19)</f>
        <v>0</v>
      </c>
    </row>
    <row r="59" spans="2:17" customFormat="1" outlineLevel="1" x14ac:dyDescent="0.2">
      <c r="C59" s="213"/>
      <c r="D59" s="156"/>
      <c r="E59" s="161">
        <v>0</v>
      </c>
      <c r="F59" s="155"/>
      <c r="G59" s="156"/>
      <c r="H59" s="157">
        <f t="shared" si="9"/>
        <v>0</v>
      </c>
      <c r="I59" s="160">
        <f>H59*Assumptions!$G$18</f>
        <v>0</v>
      </c>
      <c r="K59" s="160">
        <f>I59*(1+Assumptions!K$19)</f>
        <v>0</v>
      </c>
      <c r="L59" s="160">
        <f>K59*(1+Assumptions!L$19)</f>
        <v>0</v>
      </c>
      <c r="M59" s="160">
        <f>L59*(1+Assumptions!M$19)</f>
        <v>0</v>
      </c>
      <c r="N59" s="160">
        <f>M59*(1+Assumptions!N$19)</f>
        <v>0</v>
      </c>
      <c r="O59" s="160">
        <f>N59*(1+Assumptions!O$19)</f>
        <v>0</v>
      </c>
    </row>
    <row r="60" spans="2:17" customFormat="1" outlineLevel="1" x14ac:dyDescent="0.2">
      <c r="C60" s="213"/>
      <c r="D60" s="156"/>
      <c r="E60" s="161">
        <v>0</v>
      </c>
      <c r="F60" s="155"/>
      <c r="G60" s="156"/>
      <c r="H60" s="157">
        <f t="shared" si="9"/>
        <v>0</v>
      </c>
      <c r="I60" s="160">
        <f>H60*Assumptions!$G$18</f>
        <v>0</v>
      </c>
      <c r="K60" s="160">
        <f>I60*(1+Assumptions!K$19)</f>
        <v>0</v>
      </c>
      <c r="L60" s="160">
        <f>K60*(1+Assumptions!L$19)</f>
        <v>0</v>
      </c>
      <c r="M60" s="160">
        <f>L60*(1+Assumptions!M$19)</f>
        <v>0</v>
      </c>
      <c r="N60" s="160">
        <f>M60*(1+Assumptions!N$19)</f>
        <v>0</v>
      </c>
      <c r="O60" s="160">
        <f>N60*(1+Assumptions!O$19)</f>
        <v>0</v>
      </c>
    </row>
    <row r="61" spans="2:17" customFormat="1" outlineLevel="1" x14ac:dyDescent="0.2">
      <c r="C61" s="213"/>
      <c r="D61" s="156"/>
      <c r="E61" s="161">
        <v>0</v>
      </c>
      <c r="F61" s="155"/>
      <c r="G61" s="156"/>
      <c r="H61" s="157">
        <f t="shared" si="9"/>
        <v>0</v>
      </c>
      <c r="I61" s="160">
        <f>H61*Assumptions!$G$18</f>
        <v>0</v>
      </c>
      <c r="K61" s="160">
        <f>I61*(1+Assumptions!K$19)</f>
        <v>0</v>
      </c>
      <c r="L61" s="160">
        <f>K61*(1+Assumptions!L$19)</f>
        <v>0</v>
      </c>
      <c r="M61" s="160">
        <f>L61*(1+Assumptions!M$19)</f>
        <v>0</v>
      </c>
      <c r="N61" s="160">
        <f>M61*(1+Assumptions!N$19)</f>
        <v>0</v>
      </c>
      <c r="O61" s="160">
        <f>N61*(1+Assumptions!O$19)</f>
        <v>0</v>
      </c>
    </row>
    <row r="62" spans="2:17" customFormat="1" outlineLevel="1" x14ac:dyDescent="0.2">
      <c r="C62" s="65" t="s">
        <v>272</v>
      </c>
      <c r="K62" s="156">
        <v>1</v>
      </c>
      <c r="L62" s="156">
        <v>1</v>
      </c>
      <c r="M62" s="156">
        <v>1</v>
      </c>
      <c r="N62" s="156">
        <v>1</v>
      </c>
      <c r="O62" s="156">
        <v>1</v>
      </c>
    </row>
    <row r="63" spans="2:17" outlineLevel="1" x14ac:dyDescent="0.2">
      <c r="B63" s="144"/>
      <c r="C63" s="145"/>
      <c r="D63" s="144"/>
      <c r="E63" s="144"/>
      <c r="F63" s="144"/>
      <c r="G63" s="144"/>
      <c r="H63" s="146"/>
      <c r="I63" s="146"/>
      <c r="J63" s="147"/>
      <c r="K63" s="147"/>
      <c r="L63" s="147"/>
      <c r="M63" s="147"/>
      <c r="N63" s="147"/>
      <c r="O63" s="147"/>
    </row>
    <row r="64" spans="2:17" ht="48" x14ac:dyDescent="0.2">
      <c r="B64" s="133">
        <v>2.5</v>
      </c>
      <c r="C64" s="141" t="s">
        <v>289</v>
      </c>
      <c r="E64" s="134" t="s">
        <v>157</v>
      </c>
      <c r="F64" s="133" t="s">
        <v>264</v>
      </c>
      <c r="G64" s="133" t="s">
        <v>154</v>
      </c>
      <c r="H64" s="157">
        <f>SUM(H66:H71)</f>
        <v>0</v>
      </c>
      <c r="I64" s="160">
        <f>SUM(I66:I71)</f>
        <v>0</v>
      </c>
      <c r="J64" s="142"/>
      <c r="K64" s="160">
        <f>IF($F64="Exclude",0,SUM(K66:K71)*K72)</f>
        <v>0</v>
      </c>
      <c r="L64" s="160">
        <f>IF($F64="Exclude",0,SUM(L66:L71)*L72)</f>
        <v>0</v>
      </c>
      <c r="M64" s="160">
        <f>IF($F64="Exclude",0,SUM(M66:M71)*M72)</f>
        <v>0</v>
      </c>
      <c r="N64" s="160">
        <f>IF($F64="Exclude",0,SUM(N66:N71)*N72)</f>
        <v>0</v>
      </c>
      <c r="O64" s="160">
        <f>IF($F64="Exclude",0,SUM(O66:O71)*O72)</f>
        <v>0</v>
      </c>
      <c r="Q64" s="134"/>
    </row>
    <row r="65" spans="2:15" ht="32" outlineLevel="1" x14ac:dyDescent="0.2">
      <c r="C65" s="139" t="s">
        <v>265</v>
      </c>
      <c r="D65" s="158" t="s">
        <v>266</v>
      </c>
      <c r="E65" s="158" t="s">
        <v>267</v>
      </c>
      <c r="F65" s="158" t="s">
        <v>268</v>
      </c>
      <c r="G65" s="158" t="s">
        <v>269</v>
      </c>
      <c r="H65" s="143" t="s">
        <v>270</v>
      </c>
      <c r="I65" s="143" t="s">
        <v>271</v>
      </c>
      <c r="J65" s="142"/>
      <c r="K65" s="143"/>
      <c r="L65" s="143"/>
      <c r="M65" s="143"/>
      <c r="N65" s="143"/>
      <c r="O65" s="143"/>
    </row>
    <row r="66" spans="2:15" customFormat="1" outlineLevel="1" x14ac:dyDescent="0.2">
      <c r="C66" s="213"/>
      <c r="D66" s="156"/>
      <c r="E66" s="161">
        <v>0</v>
      </c>
      <c r="F66" s="155"/>
      <c r="G66" s="156"/>
      <c r="H66" s="157">
        <f>D66*E66*F66*G66</f>
        <v>0</v>
      </c>
      <c r="I66" s="160">
        <f>H66*Assumptions!$G$18</f>
        <v>0</v>
      </c>
      <c r="K66" s="160">
        <f>I66*(1+Assumptions!K$19)</f>
        <v>0</v>
      </c>
      <c r="L66" s="160">
        <f>K66*(1+Assumptions!L$19)</f>
        <v>0</v>
      </c>
      <c r="M66" s="160">
        <f>L66*(1+Assumptions!M$19)</f>
        <v>0</v>
      </c>
      <c r="N66" s="160">
        <f>M66*(1+Assumptions!N$19)</f>
        <v>0</v>
      </c>
      <c r="O66" s="160">
        <f>N66*(1+Assumptions!O$19)</f>
        <v>0</v>
      </c>
    </row>
    <row r="67" spans="2:15" customFormat="1" outlineLevel="1" x14ac:dyDescent="0.2">
      <c r="C67" s="213"/>
      <c r="D67" s="156"/>
      <c r="E67" s="161">
        <v>0</v>
      </c>
      <c r="F67" s="155"/>
      <c r="G67" s="156"/>
      <c r="H67" s="157">
        <f t="shared" ref="H67:H70" si="10">D67*E67*F67*G67</f>
        <v>0</v>
      </c>
      <c r="I67" s="160">
        <f>H67*Assumptions!$G$18</f>
        <v>0</v>
      </c>
      <c r="K67" s="160">
        <f>I67*(1+Assumptions!K$19)</f>
        <v>0</v>
      </c>
      <c r="L67" s="160">
        <f>K67*(1+Assumptions!L$19)</f>
        <v>0</v>
      </c>
      <c r="M67" s="160">
        <f>L67*(1+Assumptions!M$19)</f>
        <v>0</v>
      </c>
      <c r="N67" s="160">
        <f>M67*(1+Assumptions!N$19)</f>
        <v>0</v>
      </c>
      <c r="O67" s="160">
        <f>N67*(1+Assumptions!O$19)</f>
        <v>0</v>
      </c>
    </row>
    <row r="68" spans="2:15" customFormat="1" outlineLevel="1" x14ac:dyDescent="0.2">
      <c r="C68" s="213"/>
      <c r="D68" s="156"/>
      <c r="E68" s="161">
        <v>0</v>
      </c>
      <c r="F68" s="155"/>
      <c r="G68" s="156"/>
      <c r="H68" s="157">
        <f t="shared" si="10"/>
        <v>0</v>
      </c>
      <c r="I68" s="160">
        <f>H68*Assumptions!$G$18</f>
        <v>0</v>
      </c>
      <c r="K68" s="160">
        <f>I68*(1+Assumptions!K$19)</f>
        <v>0</v>
      </c>
      <c r="L68" s="160">
        <f>K68*(1+Assumptions!L$19)</f>
        <v>0</v>
      </c>
      <c r="M68" s="160">
        <f>L68*(1+Assumptions!M$19)</f>
        <v>0</v>
      </c>
      <c r="N68" s="160">
        <f>M68*(1+Assumptions!N$19)</f>
        <v>0</v>
      </c>
      <c r="O68" s="160">
        <f>N68*(1+Assumptions!O$19)</f>
        <v>0</v>
      </c>
    </row>
    <row r="69" spans="2:15" customFormat="1" outlineLevel="1" x14ac:dyDescent="0.2">
      <c r="C69" s="213"/>
      <c r="D69" s="156"/>
      <c r="E69" s="161">
        <v>0</v>
      </c>
      <c r="F69" s="155"/>
      <c r="G69" s="156"/>
      <c r="H69" s="157">
        <f t="shared" si="10"/>
        <v>0</v>
      </c>
      <c r="I69" s="160">
        <f>H69*Assumptions!$G$18</f>
        <v>0</v>
      </c>
      <c r="K69" s="160">
        <f>I69*(1+Assumptions!K$19)</f>
        <v>0</v>
      </c>
      <c r="L69" s="160">
        <f>K69*(1+Assumptions!L$19)</f>
        <v>0</v>
      </c>
      <c r="M69" s="160">
        <f>L69*(1+Assumptions!M$19)</f>
        <v>0</v>
      </c>
      <c r="N69" s="160">
        <f>M69*(1+Assumptions!N$19)</f>
        <v>0</v>
      </c>
      <c r="O69" s="160">
        <f>N69*(1+Assumptions!O$19)</f>
        <v>0</v>
      </c>
    </row>
    <row r="70" spans="2:15" customFormat="1" outlineLevel="1" x14ac:dyDescent="0.2">
      <c r="C70" s="213"/>
      <c r="D70" s="156"/>
      <c r="E70" s="161">
        <v>0</v>
      </c>
      <c r="F70" s="155"/>
      <c r="G70" s="156"/>
      <c r="H70" s="157">
        <f t="shared" si="10"/>
        <v>0</v>
      </c>
      <c r="I70" s="160">
        <f>H70*Assumptions!$G$18</f>
        <v>0</v>
      </c>
      <c r="K70" s="160">
        <f>I70*(1+Assumptions!K$19)</f>
        <v>0</v>
      </c>
      <c r="L70" s="160">
        <f>K70*(1+Assumptions!L$19)</f>
        <v>0</v>
      </c>
      <c r="M70" s="160">
        <f>L70*(1+Assumptions!M$19)</f>
        <v>0</v>
      </c>
      <c r="N70" s="160">
        <f>M70*(1+Assumptions!N$19)</f>
        <v>0</v>
      </c>
      <c r="O70" s="160">
        <f>N70*(1+Assumptions!O$19)</f>
        <v>0</v>
      </c>
    </row>
    <row r="71" spans="2:15" customFormat="1" outlineLevel="1" x14ac:dyDescent="0.2">
      <c r="C71" s="213"/>
      <c r="D71" s="156"/>
      <c r="E71" s="161">
        <v>0</v>
      </c>
      <c r="F71" s="155"/>
      <c r="G71" s="156"/>
      <c r="H71" s="157">
        <f>D71*E71*F71*G71</f>
        <v>0</v>
      </c>
      <c r="I71" s="160">
        <f>H71*Assumptions!$G$18</f>
        <v>0</v>
      </c>
      <c r="K71" s="160">
        <f>I71*(1+Assumptions!K$19)</f>
        <v>0</v>
      </c>
      <c r="L71" s="160">
        <f>K71*(1+Assumptions!L$19)</f>
        <v>0</v>
      </c>
      <c r="M71" s="160">
        <f>L71*(1+Assumptions!M$19)</f>
        <v>0</v>
      </c>
      <c r="N71" s="160">
        <f>M71*(1+Assumptions!N$19)</f>
        <v>0</v>
      </c>
      <c r="O71" s="160">
        <f>N71*(1+Assumptions!O$19)</f>
        <v>0</v>
      </c>
    </row>
    <row r="72" spans="2:15" customFormat="1" outlineLevel="1" x14ac:dyDescent="0.2">
      <c r="C72" s="65" t="s">
        <v>272</v>
      </c>
      <c r="K72" s="156"/>
      <c r="L72" s="156">
        <v>1</v>
      </c>
      <c r="M72" s="156"/>
      <c r="N72" s="156"/>
      <c r="O72" s="156"/>
    </row>
    <row r="73" spans="2:15" outlineLevel="1" x14ac:dyDescent="0.2">
      <c r="B73" s="144"/>
      <c r="C73" s="145"/>
      <c r="D73" s="144"/>
      <c r="E73" s="144"/>
      <c r="F73" s="144"/>
      <c r="G73" s="144"/>
      <c r="H73" s="146"/>
      <c r="I73" s="146"/>
      <c r="J73" s="147"/>
      <c r="K73" s="147"/>
      <c r="L73" s="147"/>
      <c r="M73" s="147"/>
      <c r="N73" s="147"/>
      <c r="O73" s="147"/>
    </row>
    <row r="74" spans="2:15" ht="16" x14ac:dyDescent="0.2">
      <c r="C74" s="141" t="s">
        <v>280</v>
      </c>
      <c r="E74" s="134"/>
      <c r="H74" s="157">
        <f>SUM(H76:H85)</f>
        <v>0</v>
      </c>
      <c r="I74" s="160">
        <f>SUM(I76:I85)</f>
        <v>0</v>
      </c>
      <c r="J74" s="142"/>
      <c r="K74" s="160">
        <f>IF($F74="Exclude",0,SUM(K76:K85)*K86)</f>
        <v>0</v>
      </c>
      <c r="L74" s="160">
        <f>IF($F74="Exclude",0,SUM(L76:L85)*L86)</f>
        <v>0</v>
      </c>
      <c r="M74" s="160">
        <f t="shared" ref="M74:N74" si="11">IF($F74="Exclude",0,SUM(M76:M85)*M86)</f>
        <v>0</v>
      </c>
      <c r="N74" s="160">
        <f t="shared" si="11"/>
        <v>0</v>
      </c>
      <c r="O74" s="160">
        <f>IF($F74="Exclude",0,SUM(O76:O85)*O86)</f>
        <v>0</v>
      </c>
    </row>
    <row r="75" spans="2:15" ht="32" outlineLevel="1" x14ac:dyDescent="0.2">
      <c r="C75" s="139" t="s">
        <v>265</v>
      </c>
      <c r="D75" s="158" t="s">
        <v>266</v>
      </c>
      <c r="E75" s="158" t="s">
        <v>267</v>
      </c>
      <c r="F75" s="158" t="s">
        <v>268</v>
      </c>
      <c r="G75" s="158" t="s">
        <v>269</v>
      </c>
      <c r="H75" s="143" t="s">
        <v>270</v>
      </c>
      <c r="I75" s="143" t="s">
        <v>271</v>
      </c>
      <c r="J75" s="142"/>
      <c r="K75" s="143"/>
      <c r="L75" s="143"/>
      <c r="M75" s="143"/>
      <c r="N75" s="143"/>
      <c r="O75" s="143"/>
    </row>
    <row r="76" spans="2:15" outlineLevel="1" x14ac:dyDescent="0.2">
      <c r="B76"/>
      <c r="C76" s="213"/>
      <c r="D76" s="156"/>
      <c r="E76" s="161">
        <v>0</v>
      </c>
      <c r="F76" s="155"/>
      <c r="G76" s="156"/>
      <c r="H76" s="157">
        <f>D76*E76*F76*G76</f>
        <v>0</v>
      </c>
      <c r="I76" s="160">
        <f>H76*Assumptions!$G$18</f>
        <v>0</v>
      </c>
      <c r="J76"/>
      <c r="K76" s="160">
        <f>I76*(1+Assumptions!K$19)</f>
        <v>0</v>
      </c>
      <c r="L76" s="160">
        <f>K76*(1+Assumptions!L$19)</f>
        <v>0</v>
      </c>
      <c r="M76" s="160">
        <f>L76*(1+Assumptions!M$19)</f>
        <v>0</v>
      </c>
      <c r="N76" s="160">
        <f>M76*(1+Assumptions!N$19)</f>
        <v>0</v>
      </c>
      <c r="O76" s="160">
        <f>N76*(1+Assumptions!O$19)</f>
        <v>0</v>
      </c>
    </row>
    <row r="77" spans="2:15" outlineLevel="1" x14ac:dyDescent="0.2">
      <c r="B77"/>
      <c r="C77" s="213"/>
      <c r="D77" s="155"/>
      <c r="E77" s="161">
        <v>0</v>
      </c>
      <c r="F77" s="155"/>
      <c r="G77" s="156"/>
      <c r="H77" s="157">
        <f t="shared" ref="H77:H84" si="12">D77*E77*F77*G77</f>
        <v>0</v>
      </c>
      <c r="I77" s="160">
        <f>H77*Assumptions!$G$18</f>
        <v>0</v>
      </c>
      <c r="J77"/>
      <c r="K77" s="160">
        <f>I77*(1+Assumptions!K$19)</f>
        <v>0</v>
      </c>
      <c r="L77" s="160">
        <f>K77*(1+Assumptions!L$19)</f>
        <v>0</v>
      </c>
      <c r="M77" s="160">
        <f>L77*(1+Assumptions!M$19)</f>
        <v>0</v>
      </c>
      <c r="N77" s="160">
        <f>M77*(1+Assumptions!N$19)</f>
        <v>0</v>
      </c>
      <c r="O77" s="160">
        <f>N77*(1+Assumptions!O$19)</f>
        <v>0</v>
      </c>
    </row>
    <row r="78" spans="2:15" outlineLevel="1" x14ac:dyDescent="0.2">
      <c r="B78"/>
      <c r="C78" s="213"/>
      <c r="D78" s="155"/>
      <c r="E78" s="161">
        <v>0</v>
      </c>
      <c r="F78" s="155"/>
      <c r="G78" s="156"/>
      <c r="H78" s="157">
        <f t="shared" si="12"/>
        <v>0</v>
      </c>
      <c r="I78" s="160">
        <f>H78*Assumptions!$G$18</f>
        <v>0</v>
      </c>
      <c r="J78"/>
      <c r="K78" s="160">
        <f>I78*(1+Assumptions!K$19)</f>
        <v>0</v>
      </c>
      <c r="L78" s="160">
        <f>K78*(1+Assumptions!L$19)</f>
        <v>0</v>
      </c>
      <c r="M78" s="160">
        <f>L78*(1+Assumptions!M$19)</f>
        <v>0</v>
      </c>
      <c r="N78" s="160">
        <f>M78*(1+Assumptions!N$19)</f>
        <v>0</v>
      </c>
      <c r="O78" s="160">
        <f>N78*(1+Assumptions!O$19)</f>
        <v>0</v>
      </c>
    </row>
    <row r="79" spans="2:15" outlineLevel="1" x14ac:dyDescent="0.2">
      <c r="B79"/>
      <c r="C79" s="213"/>
      <c r="D79" s="155"/>
      <c r="E79" s="161">
        <v>0</v>
      </c>
      <c r="F79" s="155"/>
      <c r="G79" s="156"/>
      <c r="H79" s="157">
        <f t="shared" si="12"/>
        <v>0</v>
      </c>
      <c r="I79" s="160">
        <f>H79*Assumptions!$G$18</f>
        <v>0</v>
      </c>
      <c r="J79"/>
      <c r="K79" s="160">
        <f>I79*(1+Assumptions!K$19)</f>
        <v>0</v>
      </c>
      <c r="L79" s="160">
        <f>K79*(1+Assumptions!L$19)</f>
        <v>0</v>
      </c>
      <c r="M79" s="160">
        <f>L79*(1+Assumptions!M$19)</f>
        <v>0</v>
      </c>
      <c r="N79" s="160">
        <f>M79*(1+Assumptions!N$19)</f>
        <v>0</v>
      </c>
      <c r="O79" s="160">
        <f>N79*(1+Assumptions!O$19)</f>
        <v>0</v>
      </c>
    </row>
    <row r="80" spans="2:15" outlineLevel="1" x14ac:dyDescent="0.2">
      <c r="B80"/>
      <c r="C80" s="213"/>
      <c r="D80" s="155"/>
      <c r="E80" s="161">
        <v>0</v>
      </c>
      <c r="F80" s="155"/>
      <c r="G80" s="156"/>
      <c r="H80" s="157">
        <f t="shared" si="12"/>
        <v>0</v>
      </c>
      <c r="I80" s="160">
        <f>H80*Assumptions!$G$18</f>
        <v>0</v>
      </c>
      <c r="J80"/>
      <c r="K80" s="160">
        <f>I80*(1+Assumptions!K$19)</f>
        <v>0</v>
      </c>
      <c r="L80" s="160">
        <f>K80*(1+Assumptions!L$19)</f>
        <v>0</v>
      </c>
      <c r="M80" s="160">
        <f>L80*(1+Assumptions!M$19)</f>
        <v>0</v>
      </c>
      <c r="N80" s="160">
        <f>M80*(1+Assumptions!N$19)</f>
        <v>0</v>
      </c>
      <c r="O80" s="160">
        <f>N80*(1+Assumptions!O$19)</f>
        <v>0</v>
      </c>
    </row>
    <row r="81" spans="2:15" outlineLevel="1" x14ac:dyDescent="0.2">
      <c r="B81"/>
      <c r="C81" s="213"/>
      <c r="D81" s="155"/>
      <c r="E81" s="161">
        <v>0</v>
      </c>
      <c r="F81" s="155"/>
      <c r="G81" s="156"/>
      <c r="H81" s="157">
        <f>D81*E81*F81*G81</f>
        <v>0</v>
      </c>
      <c r="I81" s="160">
        <f>H81*Assumptions!$G$18</f>
        <v>0</v>
      </c>
      <c r="J81"/>
      <c r="K81" s="160">
        <f>I81*(1+Assumptions!K$19)</f>
        <v>0</v>
      </c>
      <c r="L81" s="160">
        <f>K81*(1+Assumptions!L$19)</f>
        <v>0</v>
      </c>
      <c r="M81" s="160">
        <f>L81*(1+Assumptions!M$19)</f>
        <v>0</v>
      </c>
      <c r="N81" s="160">
        <f>M81*(1+Assumptions!N$19)</f>
        <v>0</v>
      </c>
      <c r="O81" s="160">
        <f>N81*(1+Assumptions!O$19)</f>
        <v>0</v>
      </c>
    </row>
    <row r="82" spans="2:15" outlineLevel="1" x14ac:dyDescent="0.2">
      <c r="B82"/>
      <c r="C82" s="213"/>
      <c r="D82" s="155"/>
      <c r="E82" s="161">
        <v>0</v>
      </c>
      <c r="F82" s="155"/>
      <c r="G82" s="156"/>
      <c r="H82" s="157">
        <f t="shared" si="12"/>
        <v>0</v>
      </c>
      <c r="I82" s="160">
        <f>H82*Assumptions!$G$18</f>
        <v>0</v>
      </c>
      <c r="J82"/>
      <c r="K82" s="160">
        <f>I82*(1+Assumptions!K$19)</f>
        <v>0</v>
      </c>
      <c r="L82" s="160">
        <f>K82*(1+Assumptions!L$19)</f>
        <v>0</v>
      </c>
      <c r="M82" s="160">
        <f>L82*(1+Assumptions!M$19)</f>
        <v>0</v>
      </c>
      <c r="N82" s="160">
        <f>M82*(1+Assumptions!N$19)</f>
        <v>0</v>
      </c>
      <c r="O82" s="160">
        <f>N82*(1+Assumptions!O$19)</f>
        <v>0</v>
      </c>
    </row>
    <row r="83" spans="2:15" outlineLevel="1" x14ac:dyDescent="0.2">
      <c r="B83"/>
      <c r="C83" s="213"/>
      <c r="D83" s="155"/>
      <c r="E83" s="161">
        <v>0</v>
      </c>
      <c r="F83" s="155"/>
      <c r="G83" s="156"/>
      <c r="H83" s="157">
        <f t="shared" si="12"/>
        <v>0</v>
      </c>
      <c r="I83" s="160">
        <f>H83*Assumptions!$G$18</f>
        <v>0</v>
      </c>
      <c r="J83"/>
      <c r="K83" s="160">
        <f>I83*(1+Assumptions!K$19)</f>
        <v>0</v>
      </c>
      <c r="L83" s="160">
        <f>K83*(1+Assumptions!L$19)</f>
        <v>0</v>
      </c>
      <c r="M83" s="160">
        <f>L83*(1+Assumptions!M$19)</f>
        <v>0</v>
      </c>
      <c r="N83" s="160">
        <f>M83*(1+Assumptions!N$19)</f>
        <v>0</v>
      </c>
      <c r="O83" s="160">
        <f>N83*(1+Assumptions!O$19)</f>
        <v>0</v>
      </c>
    </row>
    <row r="84" spans="2:15" outlineLevel="1" x14ac:dyDescent="0.2">
      <c r="B84"/>
      <c r="C84" s="213"/>
      <c r="D84" s="155"/>
      <c r="E84" s="161">
        <v>0</v>
      </c>
      <c r="F84" s="155"/>
      <c r="G84" s="156"/>
      <c r="H84" s="157">
        <f t="shared" si="12"/>
        <v>0</v>
      </c>
      <c r="I84" s="160">
        <f>H84*Assumptions!$G$18</f>
        <v>0</v>
      </c>
      <c r="J84"/>
      <c r="K84" s="160">
        <f>I84*(1+Assumptions!K$19)</f>
        <v>0</v>
      </c>
      <c r="L84" s="160">
        <f>K84*(1+Assumptions!L$19)</f>
        <v>0</v>
      </c>
      <c r="M84" s="160">
        <f>L84*(1+Assumptions!M$19)</f>
        <v>0</v>
      </c>
      <c r="N84" s="160">
        <f>M84*(1+Assumptions!N$19)</f>
        <v>0</v>
      </c>
      <c r="O84" s="160">
        <f>N84*(1+Assumptions!O$19)</f>
        <v>0</v>
      </c>
    </row>
    <row r="85" spans="2:15" outlineLevel="1" x14ac:dyDescent="0.2">
      <c r="B85"/>
      <c r="C85" s="213"/>
      <c r="D85" s="155"/>
      <c r="E85" s="161">
        <v>0</v>
      </c>
      <c r="F85" s="155"/>
      <c r="G85" s="156"/>
      <c r="H85" s="157">
        <f>D85*E85*F85*G85</f>
        <v>0</v>
      </c>
      <c r="I85" s="160">
        <f>H85*Assumptions!$G$18</f>
        <v>0</v>
      </c>
      <c r="J85"/>
      <c r="K85" s="160">
        <f>I85*(1+Assumptions!K$19)</f>
        <v>0</v>
      </c>
      <c r="L85" s="160">
        <f>K85*(1+Assumptions!L$19)</f>
        <v>0</v>
      </c>
      <c r="M85" s="160">
        <f>L85*(1+Assumptions!M$19)</f>
        <v>0</v>
      </c>
      <c r="N85" s="160">
        <f>M85*(1+Assumptions!N$19)</f>
        <v>0</v>
      </c>
      <c r="O85" s="160">
        <f>N85*(1+Assumptions!O$19)</f>
        <v>0</v>
      </c>
    </row>
    <row r="86" spans="2:15" outlineLevel="1" x14ac:dyDescent="0.2">
      <c r="B86"/>
      <c r="C86" s="65" t="s">
        <v>272</v>
      </c>
      <c r="D86"/>
      <c r="E86"/>
      <c r="F86"/>
      <c r="G86"/>
      <c r="H86"/>
      <c r="I86"/>
      <c r="J86"/>
      <c r="K86" s="156"/>
      <c r="L86" s="156"/>
      <c r="M86" s="156"/>
      <c r="N86" s="156"/>
      <c r="O86" s="156"/>
    </row>
    <row r="87" spans="2:15" outlineLevel="1" x14ac:dyDescent="0.2">
      <c r="B87" s="144"/>
      <c r="C87" s="145"/>
      <c r="D87" s="144"/>
      <c r="E87" s="144"/>
      <c r="F87" s="144"/>
      <c r="G87" s="144"/>
      <c r="H87" s="146"/>
      <c r="I87" s="146"/>
      <c r="J87" s="147"/>
      <c r="K87" s="147"/>
      <c r="L87" s="147"/>
      <c r="M87" s="147"/>
      <c r="N87" s="147"/>
      <c r="O87" s="147"/>
    </row>
    <row r="88" spans="2:15" ht="16" x14ac:dyDescent="0.2">
      <c r="C88" s="141" t="s">
        <v>280</v>
      </c>
      <c r="E88" s="134"/>
      <c r="H88" s="157">
        <f>SUM(H90:H99)</f>
        <v>0</v>
      </c>
      <c r="I88" s="160">
        <f>SUM(I90:I99)</f>
        <v>0</v>
      </c>
      <c r="J88" s="142"/>
      <c r="K88" s="160">
        <f>IF($F88="Exclude",0,SUM(K90:K99)*K100)</f>
        <v>0</v>
      </c>
      <c r="L88" s="160">
        <f>IF($F88="Exclude",0,SUM(L90:L99)*L100)</f>
        <v>0</v>
      </c>
      <c r="M88" s="160">
        <f t="shared" ref="M88:N88" si="13">IF($F88="Exclude",0,SUM(M90:M99)*M100)</f>
        <v>0</v>
      </c>
      <c r="N88" s="160">
        <f t="shared" si="13"/>
        <v>0</v>
      </c>
      <c r="O88" s="160">
        <f>IF($F88="Exclude",0,SUM(O90:O99)*O100)</f>
        <v>0</v>
      </c>
    </row>
    <row r="89" spans="2:15" ht="32" outlineLevel="1" x14ac:dyDescent="0.2">
      <c r="C89" s="139" t="s">
        <v>265</v>
      </c>
      <c r="D89" s="158" t="s">
        <v>266</v>
      </c>
      <c r="E89" s="158" t="s">
        <v>267</v>
      </c>
      <c r="F89" s="158" t="s">
        <v>268</v>
      </c>
      <c r="G89" s="158" t="s">
        <v>269</v>
      </c>
      <c r="H89" s="143" t="s">
        <v>270</v>
      </c>
      <c r="I89" s="143" t="s">
        <v>271</v>
      </c>
      <c r="J89" s="142"/>
      <c r="K89" s="143"/>
      <c r="L89" s="143"/>
      <c r="M89" s="143"/>
      <c r="N89" s="143"/>
      <c r="O89" s="143"/>
    </row>
    <row r="90" spans="2:15" outlineLevel="1" x14ac:dyDescent="0.2">
      <c r="B90"/>
      <c r="C90" s="213"/>
      <c r="D90" s="156"/>
      <c r="E90" s="161">
        <v>0</v>
      </c>
      <c r="F90" s="155"/>
      <c r="G90" s="156"/>
      <c r="H90" s="157">
        <f>D90*E90*F90*G90</f>
        <v>0</v>
      </c>
      <c r="I90" s="160">
        <f>H90*Assumptions!$G$18</f>
        <v>0</v>
      </c>
      <c r="J90"/>
      <c r="K90" s="160">
        <f>I90*(1+Assumptions!K$19)</f>
        <v>0</v>
      </c>
      <c r="L90" s="160">
        <f>K90*(1+Assumptions!L$19)</f>
        <v>0</v>
      </c>
      <c r="M90" s="160">
        <f>L90*(1+Assumptions!M$19)</f>
        <v>0</v>
      </c>
      <c r="N90" s="160">
        <f>M90*(1+Assumptions!N$19)</f>
        <v>0</v>
      </c>
      <c r="O90" s="160">
        <f>N90*(1+Assumptions!O$19)</f>
        <v>0</v>
      </c>
    </row>
    <row r="91" spans="2:15" outlineLevel="1" x14ac:dyDescent="0.2">
      <c r="B91"/>
      <c r="C91" s="213"/>
      <c r="D91" s="155"/>
      <c r="E91" s="161">
        <v>0</v>
      </c>
      <c r="F91" s="155"/>
      <c r="G91" s="156"/>
      <c r="H91" s="157">
        <f t="shared" ref="H91:H94" si="14">D91*E91*F91*G91</f>
        <v>0</v>
      </c>
      <c r="I91" s="160">
        <f>H91*Assumptions!$G$18</f>
        <v>0</v>
      </c>
      <c r="J91"/>
      <c r="K91" s="160">
        <f>I91*(1+Assumptions!K$19)</f>
        <v>0</v>
      </c>
      <c r="L91" s="160">
        <f>K91*(1+Assumptions!L$19)</f>
        <v>0</v>
      </c>
      <c r="M91" s="160">
        <f>L91*(1+Assumptions!M$19)</f>
        <v>0</v>
      </c>
      <c r="N91" s="160">
        <f>M91*(1+Assumptions!N$19)</f>
        <v>0</v>
      </c>
      <c r="O91" s="160">
        <f>N91*(1+Assumptions!O$19)</f>
        <v>0</v>
      </c>
    </row>
    <row r="92" spans="2:15" outlineLevel="1" x14ac:dyDescent="0.2">
      <c r="B92"/>
      <c r="C92" s="213"/>
      <c r="D92" s="155"/>
      <c r="E92" s="161">
        <v>0</v>
      </c>
      <c r="F92" s="155"/>
      <c r="G92" s="156"/>
      <c r="H92" s="157">
        <f t="shared" si="14"/>
        <v>0</v>
      </c>
      <c r="I92" s="160">
        <f>H92*Assumptions!$G$18</f>
        <v>0</v>
      </c>
      <c r="J92"/>
      <c r="K92" s="160">
        <f>I92*(1+Assumptions!K$19)</f>
        <v>0</v>
      </c>
      <c r="L92" s="160">
        <f>K92*(1+Assumptions!L$19)</f>
        <v>0</v>
      </c>
      <c r="M92" s="160">
        <f>L92*(1+Assumptions!M$19)</f>
        <v>0</v>
      </c>
      <c r="N92" s="160">
        <f>M92*(1+Assumptions!N$19)</f>
        <v>0</v>
      </c>
      <c r="O92" s="160">
        <f>N92*(1+Assumptions!O$19)</f>
        <v>0</v>
      </c>
    </row>
    <row r="93" spans="2:15" outlineLevel="1" x14ac:dyDescent="0.2">
      <c r="B93"/>
      <c r="C93" s="213"/>
      <c r="D93" s="155"/>
      <c r="E93" s="161">
        <v>0</v>
      </c>
      <c r="F93" s="155"/>
      <c r="G93" s="156"/>
      <c r="H93" s="157">
        <f t="shared" si="14"/>
        <v>0</v>
      </c>
      <c r="I93" s="160">
        <f>H93*Assumptions!$G$18</f>
        <v>0</v>
      </c>
      <c r="J93"/>
      <c r="K93" s="160">
        <f>I93*(1+Assumptions!K$19)</f>
        <v>0</v>
      </c>
      <c r="L93" s="160">
        <f>K93*(1+Assumptions!L$19)</f>
        <v>0</v>
      </c>
      <c r="M93" s="160">
        <f>L93*(1+Assumptions!M$19)</f>
        <v>0</v>
      </c>
      <c r="N93" s="160">
        <f>M93*(1+Assumptions!N$19)</f>
        <v>0</v>
      </c>
      <c r="O93" s="160">
        <f>N93*(1+Assumptions!O$19)</f>
        <v>0</v>
      </c>
    </row>
    <row r="94" spans="2:15" outlineLevel="1" x14ac:dyDescent="0.2">
      <c r="B94"/>
      <c r="C94" s="213"/>
      <c r="D94" s="155"/>
      <c r="E94" s="161">
        <v>0</v>
      </c>
      <c r="F94" s="155"/>
      <c r="G94" s="156"/>
      <c r="H94" s="157">
        <f t="shared" si="14"/>
        <v>0</v>
      </c>
      <c r="I94" s="160">
        <f>H94*Assumptions!$G$18</f>
        <v>0</v>
      </c>
      <c r="J94"/>
      <c r="K94" s="160">
        <f>I94*(1+Assumptions!K$19)</f>
        <v>0</v>
      </c>
      <c r="L94" s="160">
        <f>K94*(1+Assumptions!L$19)</f>
        <v>0</v>
      </c>
      <c r="M94" s="160">
        <f>L94*(1+Assumptions!M$19)</f>
        <v>0</v>
      </c>
      <c r="N94" s="160">
        <f>M94*(1+Assumptions!N$19)</f>
        <v>0</v>
      </c>
      <c r="O94" s="160">
        <f>N94*(1+Assumptions!O$19)</f>
        <v>0</v>
      </c>
    </row>
    <row r="95" spans="2:15" outlineLevel="1" x14ac:dyDescent="0.2">
      <c r="B95"/>
      <c r="C95" s="213"/>
      <c r="D95" s="155"/>
      <c r="E95" s="161">
        <v>0</v>
      </c>
      <c r="F95" s="155"/>
      <c r="G95" s="156"/>
      <c r="H95" s="157">
        <f>D95*E95*F95*G95</f>
        <v>0</v>
      </c>
      <c r="I95" s="160">
        <f>H95*Assumptions!$G$18</f>
        <v>0</v>
      </c>
      <c r="J95"/>
      <c r="K95" s="160">
        <f>I95*(1+Assumptions!K$19)</f>
        <v>0</v>
      </c>
      <c r="L95" s="160">
        <f>K95*(1+Assumptions!L$19)</f>
        <v>0</v>
      </c>
      <c r="M95" s="160">
        <f>L95*(1+Assumptions!M$19)</f>
        <v>0</v>
      </c>
      <c r="N95" s="160">
        <f>M95*(1+Assumptions!N$19)</f>
        <v>0</v>
      </c>
      <c r="O95" s="160">
        <f>N95*(1+Assumptions!O$19)</f>
        <v>0</v>
      </c>
    </row>
    <row r="96" spans="2:15" outlineLevel="1" x14ac:dyDescent="0.2">
      <c r="B96"/>
      <c r="C96" s="213"/>
      <c r="D96" s="155"/>
      <c r="E96" s="161">
        <v>0</v>
      </c>
      <c r="F96" s="155"/>
      <c r="G96" s="156"/>
      <c r="H96" s="157">
        <f t="shared" ref="H96:H98" si="15">D96*E96*F96*G96</f>
        <v>0</v>
      </c>
      <c r="I96" s="160">
        <f>H96*Assumptions!$G$18</f>
        <v>0</v>
      </c>
      <c r="J96"/>
      <c r="K96" s="160">
        <f>I96*(1+Assumptions!K$19)</f>
        <v>0</v>
      </c>
      <c r="L96" s="160">
        <f>K96*(1+Assumptions!L$19)</f>
        <v>0</v>
      </c>
      <c r="M96" s="160">
        <f>L96*(1+Assumptions!M$19)</f>
        <v>0</v>
      </c>
      <c r="N96" s="160">
        <f>M96*(1+Assumptions!N$19)</f>
        <v>0</v>
      </c>
      <c r="O96" s="160">
        <f>N96*(1+Assumptions!O$19)</f>
        <v>0</v>
      </c>
    </row>
    <row r="97" spans="2:15" outlineLevel="1" x14ac:dyDescent="0.2">
      <c r="B97"/>
      <c r="C97" s="213"/>
      <c r="D97" s="155"/>
      <c r="E97" s="161">
        <v>0</v>
      </c>
      <c r="F97" s="155"/>
      <c r="G97" s="156"/>
      <c r="H97" s="157">
        <f t="shared" si="15"/>
        <v>0</v>
      </c>
      <c r="I97" s="160">
        <f>H97*Assumptions!$G$18</f>
        <v>0</v>
      </c>
      <c r="J97"/>
      <c r="K97" s="160">
        <f>I97*(1+Assumptions!K$19)</f>
        <v>0</v>
      </c>
      <c r="L97" s="160">
        <f>K97*(1+Assumptions!L$19)</f>
        <v>0</v>
      </c>
      <c r="M97" s="160">
        <f>L97*(1+Assumptions!M$19)</f>
        <v>0</v>
      </c>
      <c r="N97" s="160">
        <f>M97*(1+Assumptions!N$19)</f>
        <v>0</v>
      </c>
      <c r="O97" s="160">
        <f>N97*(1+Assumptions!O$19)</f>
        <v>0</v>
      </c>
    </row>
    <row r="98" spans="2:15" outlineLevel="1" x14ac:dyDescent="0.2">
      <c r="B98"/>
      <c r="C98" s="213"/>
      <c r="D98" s="155"/>
      <c r="E98" s="161">
        <v>0</v>
      </c>
      <c r="F98" s="155"/>
      <c r="G98" s="156"/>
      <c r="H98" s="157">
        <f t="shared" si="15"/>
        <v>0</v>
      </c>
      <c r="I98" s="160">
        <f>H98*Assumptions!$G$18</f>
        <v>0</v>
      </c>
      <c r="J98"/>
      <c r="K98" s="160">
        <f>I98*(1+Assumptions!K$19)</f>
        <v>0</v>
      </c>
      <c r="L98" s="160">
        <f>K98*(1+Assumptions!L$19)</f>
        <v>0</v>
      </c>
      <c r="M98" s="160">
        <f>L98*(1+Assumptions!M$19)</f>
        <v>0</v>
      </c>
      <c r="N98" s="160">
        <f>M98*(1+Assumptions!N$19)</f>
        <v>0</v>
      </c>
      <c r="O98" s="160">
        <f>N98*(1+Assumptions!O$19)</f>
        <v>0</v>
      </c>
    </row>
    <row r="99" spans="2:15" outlineLevel="1" x14ac:dyDescent="0.2">
      <c r="B99"/>
      <c r="C99" s="213"/>
      <c r="D99" s="155"/>
      <c r="E99" s="161">
        <v>0</v>
      </c>
      <c r="F99" s="155"/>
      <c r="G99" s="156"/>
      <c r="H99" s="157">
        <f>D99*E99*F99*G99</f>
        <v>0</v>
      </c>
      <c r="I99" s="160">
        <f>H99*Assumptions!$G$18</f>
        <v>0</v>
      </c>
      <c r="J99"/>
      <c r="K99" s="160">
        <f>I99*(1+Assumptions!K$19)</f>
        <v>0</v>
      </c>
      <c r="L99" s="160">
        <f>K99*(1+Assumptions!L$19)</f>
        <v>0</v>
      </c>
      <c r="M99" s="160">
        <f>L99*(1+Assumptions!M$19)</f>
        <v>0</v>
      </c>
      <c r="N99" s="160">
        <f>M99*(1+Assumptions!N$19)</f>
        <v>0</v>
      </c>
      <c r="O99" s="160">
        <f>N99*(1+Assumptions!O$19)</f>
        <v>0</v>
      </c>
    </row>
    <row r="100" spans="2:15" outlineLevel="1" x14ac:dyDescent="0.2">
      <c r="B100"/>
      <c r="C100" s="65" t="s">
        <v>272</v>
      </c>
      <c r="D100"/>
      <c r="E100"/>
      <c r="F100"/>
      <c r="G100"/>
      <c r="H100"/>
      <c r="I100"/>
      <c r="J100"/>
      <c r="K100" s="156"/>
      <c r="L100" s="156"/>
      <c r="M100" s="156"/>
      <c r="N100" s="156"/>
      <c r="O100" s="156"/>
    </row>
    <row r="101" spans="2:15" outlineLevel="1" x14ac:dyDescent="0.2">
      <c r="B101" s="144"/>
      <c r="C101" s="145"/>
      <c r="D101" s="144"/>
      <c r="E101" s="144"/>
      <c r="F101" s="144"/>
      <c r="G101" s="144"/>
      <c r="H101" s="146"/>
      <c r="I101" s="146"/>
      <c r="J101" s="147"/>
      <c r="K101" s="147"/>
      <c r="L101" s="147"/>
      <c r="M101" s="147"/>
      <c r="N101" s="147"/>
      <c r="O101" s="147"/>
    </row>
    <row r="102" spans="2:15" ht="16" x14ac:dyDescent="0.2">
      <c r="C102" s="141" t="s">
        <v>280</v>
      </c>
      <c r="E102" s="134"/>
      <c r="H102" s="157">
        <f>SUM(H104:H113)</f>
        <v>0</v>
      </c>
      <c r="I102" s="160">
        <f>SUM(I104:I113)</f>
        <v>0</v>
      </c>
      <c r="J102" s="142"/>
      <c r="K102" s="160">
        <f>IF($F102="Exclude",0,SUM(K104:K113)*K114)</f>
        <v>0</v>
      </c>
      <c r="L102" s="160">
        <f>IF($F102="Exclude",0,SUM(L104:L113)*L114)</f>
        <v>0</v>
      </c>
      <c r="M102" s="160">
        <f t="shared" ref="M102:N102" si="16">IF($F102="Exclude",0,SUM(M104:M113)*M114)</f>
        <v>0</v>
      </c>
      <c r="N102" s="160">
        <f t="shared" si="16"/>
        <v>0</v>
      </c>
      <c r="O102" s="160">
        <f>IF($F102="Exclude",0,SUM(O104:O113)*O114)</f>
        <v>0</v>
      </c>
    </row>
    <row r="103" spans="2:15" ht="32" outlineLevel="1" x14ac:dyDescent="0.2">
      <c r="C103" s="139" t="s">
        <v>265</v>
      </c>
      <c r="D103" s="158" t="s">
        <v>266</v>
      </c>
      <c r="E103" s="158" t="s">
        <v>267</v>
      </c>
      <c r="F103" s="158" t="s">
        <v>268</v>
      </c>
      <c r="G103" s="158" t="s">
        <v>269</v>
      </c>
      <c r="H103" s="143" t="s">
        <v>270</v>
      </c>
      <c r="I103" s="143" t="s">
        <v>271</v>
      </c>
      <c r="J103" s="142"/>
      <c r="K103" s="143"/>
      <c r="L103" s="143"/>
      <c r="M103" s="143"/>
      <c r="N103" s="143"/>
      <c r="O103" s="143"/>
    </row>
    <row r="104" spans="2:15" outlineLevel="1" x14ac:dyDescent="0.2">
      <c r="B104"/>
      <c r="C104" s="213"/>
      <c r="D104" s="156"/>
      <c r="E104" s="161">
        <v>0</v>
      </c>
      <c r="F104" s="155"/>
      <c r="G104" s="156"/>
      <c r="H104" s="157">
        <f>D104*E104*F104*G104</f>
        <v>0</v>
      </c>
      <c r="I104" s="160">
        <f>H104*Assumptions!$G$18</f>
        <v>0</v>
      </c>
      <c r="J104"/>
      <c r="K104" s="160">
        <f>I104*(1+Assumptions!K$19)</f>
        <v>0</v>
      </c>
      <c r="L104" s="160">
        <f>K104*(1+Assumptions!L$19)</f>
        <v>0</v>
      </c>
      <c r="M104" s="160">
        <f>L104*(1+Assumptions!M$19)</f>
        <v>0</v>
      </c>
      <c r="N104" s="160">
        <f>M104*(1+Assumptions!N$19)</f>
        <v>0</v>
      </c>
      <c r="O104" s="160">
        <f>N104*(1+Assumptions!O$19)</f>
        <v>0</v>
      </c>
    </row>
    <row r="105" spans="2:15" outlineLevel="1" x14ac:dyDescent="0.2">
      <c r="B105"/>
      <c r="C105" s="213"/>
      <c r="D105" s="155"/>
      <c r="E105" s="161">
        <v>0</v>
      </c>
      <c r="F105" s="155"/>
      <c r="G105" s="156"/>
      <c r="H105" s="157">
        <f t="shared" ref="H105:H108" si="17">D105*E105*F105*G105</f>
        <v>0</v>
      </c>
      <c r="I105" s="160">
        <f>H105*Assumptions!$G$18</f>
        <v>0</v>
      </c>
      <c r="J105"/>
      <c r="K105" s="160">
        <f>I105*(1+Assumptions!K$19)</f>
        <v>0</v>
      </c>
      <c r="L105" s="160">
        <f>K105*(1+Assumptions!L$19)</f>
        <v>0</v>
      </c>
      <c r="M105" s="160">
        <f>L105*(1+Assumptions!M$19)</f>
        <v>0</v>
      </c>
      <c r="N105" s="160">
        <f>M105*(1+Assumptions!N$19)</f>
        <v>0</v>
      </c>
      <c r="O105" s="160">
        <f>N105*(1+Assumptions!O$19)</f>
        <v>0</v>
      </c>
    </row>
    <row r="106" spans="2:15" outlineLevel="1" x14ac:dyDescent="0.2">
      <c r="B106"/>
      <c r="C106" s="213"/>
      <c r="D106" s="155"/>
      <c r="E106" s="161">
        <v>0</v>
      </c>
      <c r="F106" s="155"/>
      <c r="G106" s="156"/>
      <c r="H106" s="157">
        <f t="shared" si="17"/>
        <v>0</v>
      </c>
      <c r="I106" s="160">
        <f>H106*Assumptions!$G$18</f>
        <v>0</v>
      </c>
      <c r="J106"/>
      <c r="K106" s="160">
        <f>I106*(1+Assumptions!K$19)</f>
        <v>0</v>
      </c>
      <c r="L106" s="160">
        <f>K106*(1+Assumptions!L$19)</f>
        <v>0</v>
      </c>
      <c r="M106" s="160">
        <f>L106*(1+Assumptions!M$19)</f>
        <v>0</v>
      </c>
      <c r="N106" s="160">
        <f>M106*(1+Assumptions!N$19)</f>
        <v>0</v>
      </c>
      <c r="O106" s="160">
        <f>N106*(1+Assumptions!O$19)</f>
        <v>0</v>
      </c>
    </row>
    <row r="107" spans="2:15" outlineLevel="1" x14ac:dyDescent="0.2">
      <c r="B107"/>
      <c r="C107" s="213"/>
      <c r="D107" s="155"/>
      <c r="E107" s="161">
        <v>0</v>
      </c>
      <c r="F107" s="155"/>
      <c r="G107" s="156"/>
      <c r="H107" s="157">
        <f t="shared" si="17"/>
        <v>0</v>
      </c>
      <c r="I107" s="160">
        <f>H107*Assumptions!$G$18</f>
        <v>0</v>
      </c>
      <c r="J107"/>
      <c r="K107" s="160">
        <f>I107*(1+Assumptions!K$19)</f>
        <v>0</v>
      </c>
      <c r="L107" s="160">
        <f>K107*(1+Assumptions!L$19)</f>
        <v>0</v>
      </c>
      <c r="M107" s="160">
        <f>L107*(1+Assumptions!M$19)</f>
        <v>0</v>
      </c>
      <c r="N107" s="160">
        <f>M107*(1+Assumptions!N$19)</f>
        <v>0</v>
      </c>
      <c r="O107" s="160">
        <f>N107*(1+Assumptions!O$19)</f>
        <v>0</v>
      </c>
    </row>
    <row r="108" spans="2:15" outlineLevel="1" x14ac:dyDescent="0.2">
      <c r="B108"/>
      <c r="C108" s="213"/>
      <c r="D108" s="155"/>
      <c r="E108" s="161">
        <v>0</v>
      </c>
      <c r="F108" s="155"/>
      <c r="G108" s="156"/>
      <c r="H108" s="157">
        <f t="shared" si="17"/>
        <v>0</v>
      </c>
      <c r="I108" s="160">
        <f>H108*Assumptions!$G$18</f>
        <v>0</v>
      </c>
      <c r="J108"/>
      <c r="K108" s="160">
        <f>I108*(1+Assumptions!K$19)</f>
        <v>0</v>
      </c>
      <c r="L108" s="160">
        <f>K108*(1+Assumptions!L$19)</f>
        <v>0</v>
      </c>
      <c r="M108" s="160">
        <f>L108*(1+Assumptions!M$19)</f>
        <v>0</v>
      </c>
      <c r="N108" s="160">
        <f>M108*(1+Assumptions!N$19)</f>
        <v>0</v>
      </c>
      <c r="O108" s="160">
        <f>N108*(1+Assumptions!O$19)</f>
        <v>0</v>
      </c>
    </row>
    <row r="109" spans="2:15" outlineLevel="1" x14ac:dyDescent="0.2">
      <c r="B109"/>
      <c r="C109" s="213"/>
      <c r="D109" s="155"/>
      <c r="E109" s="161">
        <v>0</v>
      </c>
      <c r="F109" s="155"/>
      <c r="G109" s="156"/>
      <c r="H109" s="157">
        <f>D109*E109*F109*G109</f>
        <v>0</v>
      </c>
      <c r="I109" s="160">
        <f>H109*Assumptions!$G$18</f>
        <v>0</v>
      </c>
      <c r="J109"/>
      <c r="K109" s="160">
        <f>I109*(1+Assumptions!K$19)</f>
        <v>0</v>
      </c>
      <c r="L109" s="160">
        <f>K109*(1+Assumptions!L$19)</f>
        <v>0</v>
      </c>
      <c r="M109" s="160">
        <f>L109*(1+Assumptions!M$19)</f>
        <v>0</v>
      </c>
      <c r="N109" s="160">
        <f>M109*(1+Assumptions!N$19)</f>
        <v>0</v>
      </c>
      <c r="O109" s="160">
        <f>N109*(1+Assumptions!O$19)</f>
        <v>0</v>
      </c>
    </row>
    <row r="110" spans="2:15" outlineLevel="1" x14ac:dyDescent="0.2">
      <c r="B110"/>
      <c r="C110" s="213"/>
      <c r="D110" s="155"/>
      <c r="E110" s="161">
        <v>0</v>
      </c>
      <c r="F110" s="155"/>
      <c r="G110" s="156"/>
      <c r="H110" s="157">
        <f t="shared" ref="H110:H112" si="18">D110*E110*F110*G110</f>
        <v>0</v>
      </c>
      <c r="I110" s="160">
        <f>H110*Assumptions!$G$18</f>
        <v>0</v>
      </c>
      <c r="J110"/>
      <c r="K110" s="160">
        <f>I110*(1+Assumptions!K$19)</f>
        <v>0</v>
      </c>
      <c r="L110" s="160">
        <f>K110*(1+Assumptions!L$19)</f>
        <v>0</v>
      </c>
      <c r="M110" s="160">
        <f>L110*(1+Assumptions!M$19)</f>
        <v>0</v>
      </c>
      <c r="N110" s="160">
        <f>M110*(1+Assumptions!N$19)</f>
        <v>0</v>
      </c>
      <c r="O110" s="160">
        <f>N110*(1+Assumptions!O$19)</f>
        <v>0</v>
      </c>
    </row>
    <row r="111" spans="2:15" outlineLevel="1" x14ac:dyDescent="0.2">
      <c r="B111"/>
      <c r="C111" s="213"/>
      <c r="D111" s="155"/>
      <c r="E111" s="161">
        <v>0</v>
      </c>
      <c r="F111" s="155"/>
      <c r="G111" s="156"/>
      <c r="H111" s="157">
        <f t="shared" si="18"/>
        <v>0</v>
      </c>
      <c r="I111" s="160">
        <f>H111*Assumptions!$G$18</f>
        <v>0</v>
      </c>
      <c r="J111"/>
      <c r="K111" s="160">
        <f>I111*(1+Assumptions!K$19)</f>
        <v>0</v>
      </c>
      <c r="L111" s="160">
        <f>K111*(1+Assumptions!L$19)</f>
        <v>0</v>
      </c>
      <c r="M111" s="160">
        <f>L111*(1+Assumptions!M$19)</f>
        <v>0</v>
      </c>
      <c r="N111" s="160">
        <f>M111*(1+Assumptions!N$19)</f>
        <v>0</v>
      </c>
      <c r="O111" s="160">
        <f>N111*(1+Assumptions!O$19)</f>
        <v>0</v>
      </c>
    </row>
    <row r="112" spans="2:15" outlineLevel="1" x14ac:dyDescent="0.2">
      <c r="B112"/>
      <c r="C112" s="213"/>
      <c r="D112" s="155"/>
      <c r="E112" s="161">
        <v>0</v>
      </c>
      <c r="F112" s="155"/>
      <c r="G112" s="156"/>
      <c r="H112" s="157">
        <f t="shared" si="18"/>
        <v>0</v>
      </c>
      <c r="I112" s="160">
        <f>H112*Assumptions!$G$18</f>
        <v>0</v>
      </c>
      <c r="J112"/>
      <c r="K112" s="160">
        <f>I112*(1+Assumptions!K$19)</f>
        <v>0</v>
      </c>
      <c r="L112" s="160">
        <f>K112*(1+Assumptions!L$19)</f>
        <v>0</v>
      </c>
      <c r="M112" s="160">
        <f>L112*(1+Assumptions!M$19)</f>
        <v>0</v>
      </c>
      <c r="N112" s="160">
        <f>M112*(1+Assumptions!N$19)</f>
        <v>0</v>
      </c>
      <c r="O112" s="160">
        <f>N112*(1+Assumptions!O$19)</f>
        <v>0</v>
      </c>
    </row>
    <row r="113" spans="2:15" outlineLevel="1" x14ac:dyDescent="0.2">
      <c r="B113"/>
      <c r="C113" s="213"/>
      <c r="D113" s="155"/>
      <c r="E113" s="161">
        <v>0</v>
      </c>
      <c r="F113" s="155"/>
      <c r="G113" s="156"/>
      <c r="H113" s="157">
        <f>D113*E113*F113*G113</f>
        <v>0</v>
      </c>
      <c r="I113" s="160">
        <f>H113*Assumptions!$G$18</f>
        <v>0</v>
      </c>
      <c r="J113"/>
      <c r="K113" s="160">
        <f>I113*(1+Assumptions!K$19)</f>
        <v>0</v>
      </c>
      <c r="L113" s="160">
        <f>K113*(1+Assumptions!L$19)</f>
        <v>0</v>
      </c>
      <c r="M113" s="160">
        <f>L113*(1+Assumptions!M$19)</f>
        <v>0</v>
      </c>
      <c r="N113" s="160">
        <f>M113*(1+Assumptions!N$19)</f>
        <v>0</v>
      </c>
      <c r="O113" s="160">
        <f>N113*(1+Assumptions!O$19)</f>
        <v>0</v>
      </c>
    </row>
    <row r="114" spans="2:15" outlineLevel="1" x14ac:dyDescent="0.2">
      <c r="B114"/>
      <c r="C114" s="65" t="s">
        <v>272</v>
      </c>
      <c r="D114"/>
      <c r="E114"/>
      <c r="F114"/>
      <c r="G114"/>
      <c r="H114"/>
      <c r="I114"/>
      <c r="J114"/>
      <c r="K114" s="156"/>
      <c r="L114" s="156"/>
      <c r="M114" s="156"/>
      <c r="N114" s="156"/>
      <c r="O114" s="156"/>
    </row>
    <row r="115" spans="2:15" outlineLevel="1" x14ac:dyDescent="0.2">
      <c r="B115" s="144"/>
      <c r="C115" s="145"/>
      <c r="D115" s="144"/>
      <c r="E115" s="144"/>
      <c r="F115" s="144"/>
      <c r="G115" s="144"/>
      <c r="H115" s="146"/>
      <c r="I115" s="146"/>
      <c r="J115" s="147"/>
      <c r="K115" s="147"/>
      <c r="L115" s="147"/>
      <c r="M115" s="147"/>
      <c r="N115" s="147"/>
      <c r="O115" s="147"/>
    </row>
    <row r="116" spans="2:15" ht="16" x14ac:dyDescent="0.2">
      <c r="C116" s="141" t="s">
        <v>280</v>
      </c>
      <c r="E116" s="134"/>
      <c r="H116" s="157">
        <f>SUM(H118:H127)</f>
        <v>0</v>
      </c>
      <c r="I116" s="160">
        <f>SUM(I118:I127)</f>
        <v>0</v>
      </c>
      <c r="J116" s="142"/>
      <c r="K116" s="160">
        <f>IF($F116="Exclude",0,SUM(K118:K127)*K128)</f>
        <v>0</v>
      </c>
      <c r="L116" s="160">
        <f>IF($F116="Exclude",0,SUM(L118:L127)*L128)</f>
        <v>0</v>
      </c>
      <c r="M116" s="160">
        <f t="shared" ref="M116:N116" si="19">IF($F116="Exclude",0,SUM(M118:M127)*M128)</f>
        <v>0</v>
      </c>
      <c r="N116" s="160">
        <f t="shared" si="19"/>
        <v>0</v>
      </c>
      <c r="O116" s="160">
        <f>IF($F116="Exclude",0,SUM(O118:O127)*O128)</f>
        <v>0</v>
      </c>
    </row>
    <row r="117" spans="2:15" ht="32" outlineLevel="1" x14ac:dyDescent="0.2">
      <c r="C117" s="139" t="s">
        <v>265</v>
      </c>
      <c r="D117" s="158" t="s">
        <v>266</v>
      </c>
      <c r="E117" s="158" t="s">
        <v>267</v>
      </c>
      <c r="F117" s="158" t="s">
        <v>268</v>
      </c>
      <c r="G117" s="158" t="s">
        <v>269</v>
      </c>
      <c r="H117" s="143" t="s">
        <v>270</v>
      </c>
      <c r="I117" s="143" t="s">
        <v>271</v>
      </c>
      <c r="J117" s="142"/>
      <c r="K117" s="143"/>
      <c r="L117" s="143"/>
      <c r="M117" s="143"/>
      <c r="N117" s="143"/>
      <c r="O117" s="143"/>
    </row>
    <row r="118" spans="2:15" outlineLevel="1" x14ac:dyDescent="0.2">
      <c r="B118"/>
      <c r="C118" s="213"/>
      <c r="D118" s="156"/>
      <c r="E118" s="161">
        <v>0</v>
      </c>
      <c r="F118" s="155"/>
      <c r="G118" s="156"/>
      <c r="H118" s="157">
        <f>D118*E118*F118*G118</f>
        <v>0</v>
      </c>
      <c r="I118" s="160">
        <f>H118*Assumptions!$G$18</f>
        <v>0</v>
      </c>
      <c r="J118"/>
      <c r="K118" s="160">
        <f>I118*(1+Assumptions!K$19)</f>
        <v>0</v>
      </c>
      <c r="L118" s="160">
        <f>K118*(1+Assumptions!L$19)</f>
        <v>0</v>
      </c>
      <c r="M118" s="160">
        <f>L118*(1+Assumptions!M$19)</f>
        <v>0</v>
      </c>
      <c r="N118" s="160">
        <f>M118*(1+Assumptions!N$19)</f>
        <v>0</v>
      </c>
      <c r="O118" s="160">
        <f>N118*(1+Assumptions!O$19)</f>
        <v>0</v>
      </c>
    </row>
    <row r="119" spans="2:15" outlineLevel="1" x14ac:dyDescent="0.2">
      <c r="B119"/>
      <c r="C119" s="213"/>
      <c r="D119" s="155"/>
      <c r="E119" s="161">
        <v>0</v>
      </c>
      <c r="F119" s="155"/>
      <c r="G119" s="156"/>
      <c r="H119" s="157">
        <f t="shared" ref="H119:H122" si="20">D119*E119*F119*G119</f>
        <v>0</v>
      </c>
      <c r="I119" s="160">
        <f>H119*Assumptions!$G$18</f>
        <v>0</v>
      </c>
      <c r="J119"/>
      <c r="K119" s="160">
        <f>I119*(1+Assumptions!K$19)</f>
        <v>0</v>
      </c>
      <c r="L119" s="160">
        <f>K119*(1+Assumptions!L$19)</f>
        <v>0</v>
      </c>
      <c r="M119" s="160">
        <f>L119*(1+Assumptions!M$19)</f>
        <v>0</v>
      </c>
      <c r="N119" s="160">
        <f>M119*(1+Assumptions!N$19)</f>
        <v>0</v>
      </c>
      <c r="O119" s="160">
        <f>N119*(1+Assumptions!O$19)</f>
        <v>0</v>
      </c>
    </row>
    <row r="120" spans="2:15" outlineLevel="1" x14ac:dyDescent="0.2">
      <c r="B120"/>
      <c r="C120" s="213"/>
      <c r="D120" s="155"/>
      <c r="E120" s="161">
        <v>0</v>
      </c>
      <c r="F120" s="155"/>
      <c r="G120" s="156"/>
      <c r="H120" s="157">
        <f t="shared" si="20"/>
        <v>0</v>
      </c>
      <c r="I120" s="160">
        <f>H120*Assumptions!$G$18</f>
        <v>0</v>
      </c>
      <c r="J120"/>
      <c r="K120" s="160">
        <f>I120*(1+Assumptions!K$19)</f>
        <v>0</v>
      </c>
      <c r="L120" s="160">
        <f>K120*(1+Assumptions!L$19)</f>
        <v>0</v>
      </c>
      <c r="M120" s="160">
        <f>L120*(1+Assumptions!M$19)</f>
        <v>0</v>
      </c>
      <c r="N120" s="160">
        <f>M120*(1+Assumptions!N$19)</f>
        <v>0</v>
      </c>
      <c r="O120" s="160">
        <f>N120*(1+Assumptions!O$19)</f>
        <v>0</v>
      </c>
    </row>
    <row r="121" spans="2:15" outlineLevel="1" x14ac:dyDescent="0.2">
      <c r="B121"/>
      <c r="C121" s="213"/>
      <c r="D121" s="155"/>
      <c r="E121" s="161">
        <v>0</v>
      </c>
      <c r="F121" s="155"/>
      <c r="G121" s="156"/>
      <c r="H121" s="157">
        <f t="shared" si="20"/>
        <v>0</v>
      </c>
      <c r="I121" s="160">
        <f>H121*Assumptions!$G$18</f>
        <v>0</v>
      </c>
      <c r="J121"/>
      <c r="K121" s="160">
        <f>I121*(1+Assumptions!K$19)</f>
        <v>0</v>
      </c>
      <c r="L121" s="160">
        <f>K121*(1+Assumptions!L$19)</f>
        <v>0</v>
      </c>
      <c r="M121" s="160">
        <f>L121*(1+Assumptions!M$19)</f>
        <v>0</v>
      </c>
      <c r="N121" s="160">
        <f>M121*(1+Assumptions!N$19)</f>
        <v>0</v>
      </c>
      <c r="O121" s="160">
        <f>N121*(1+Assumptions!O$19)</f>
        <v>0</v>
      </c>
    </row>
    <row r="122" spans="2:15" outlineLevel="1" x14ac:dyDescent="0.2">
      <c r="B122"/>
      <c r="C122" s="213"/>
      <c r="D122" s="155"/>
      <c r="E122" s="161">
        <v>0</v>
      </c>
      <c r="F122" s="155"/>
      <c r="G122" s="156"/>
      <c r="H122" s="157">
        <f t="shared" si="20"/>
        <v>0</v>
      </c>
      <c r="I122" s="160">
        <f>H122*Assumptions!$G$18</f>
        <v>0</v>
      </c>
      <c r="J122"/>
      <c r="K122" s="160">
        <f>I122*(1+Assumptions!K$19)</f>
        <v>0</v>
      </c>
      <c r="L122" s="160">
        <f>K122*(1+Assumptions!L$19)</f>
        <v>0</v>
      </c>
      <c r="M122" s="160">
        <f>L122*(1+Assumptions!M$19)</f>
        <v>0</v>
      </c>
      <c r="N122" s="160">
        <f>M122*(1+Assumptions!N$19)</f>
        <v>0</v>
      </c>
      <c r="O122" s="160">
        <f>N122*(1+Assumptions!O$19)</f>
        <v>0</v>
      </c>
    </row>
    <row r="123" spans="2:15" outlineLevel="1" x14ac:dyDescent="0.2">
      <c r="B123"/>
      <c r="C123" s="213"/>
      <c r="D123" s="155"/>
      <c r="E123" s="161">
        <v>0</v>
      </c>
      <c r="F123" s="155"/>
      <c r="G123" s="156"/>
      <c r="H123" s="157">
        <f>D123*E123*F123*G123</f>
        <v>0</v>
      </c>
      <c r="I123" s="160">
        <f>H123*Assumptions!$G$18</f>
        <v>0</v>
      </c>
      <c r="J123"/>
      <c r="K123" s="160">
        <f>I123*(1+Assumptions!K$19)</f>
        <v>0</v>
      </c>
      <c r="L123" s="160">
        <f>K123*(1+Assumptions!L$19)</f>
        <v>0</v>
      </c>
      <c r="M123" s="160">
        <f>L123*(1+Assumptions!M$19)</f>
        <v>0</v>
      </c>
      <c r="N123" s="160">
        <f>M123*(1+Assumptions!N$19)</f>
        <v>0</v>
      </c>
      <c r="O123" s="160">
        <f>N123*(1+Assumptions!O$19)</f>
        <v>0</v>
      </c>
    </row>
    <row r="124" spans="2:15" outlineLevel="1" x14ac:dyDescent="0.2">
      <c r="B124"/>
      <c r="C124" s="213"/>
      <c r="D124" s="155"/>
      <c r="E124" s="161">
        <v>0</v>
      </c>
      <c r="F124" s="155"/>
      <c r="G124" s="156"/>
      <c r="H124" s="157">
        <f t="shared" ref="H124:H126" si="21">D124*E124*F124*G124</f>
        <v>0</v>
      </c>
      <c r="I124" s="160">
        <f>H124*Assumptions!$G$18</f>
        <v>0</v>
      </c>
      <c r="J124"/>
      <c r="K124" s="160">
        <f>I124*(1+Assumptions!K$19)</f>
        <v>0</v>
      </c>
      <c r="L124" s="160">
        <f>K124*(1+Assumptions!L$19)</f>
        <v>0</v>
      </c>
      <c r="M124" s="160">
        <f>L124*(1+Assumptions!M$19)</f>
        <v>0</v>
      </c>
      <c r="N124" s="160">
        <f>M124*(1+Assumptions!N$19)</f>
        <v>0</v>
      </c>
      <c r="O124" s="160">
        <f>N124*(1+Assumptions!O$19)</f>
        <v>0</v>
      </c>
    </row>
    <row r="125" spans="2:15" outlineLevel="1" x14ac:dyDescent="0.2">
      <c r="B125"/>
      <c r="C125" s="213"/>
      <c r="D125" s="155"/>
      <c r="E125" s="161">
        <v>0</v>
      </c>
      <c r="F125" s="155"/>
      <c r="G125" s="156"/>
      <c r="H125" s="157">
        <f t="shared" si="21"/>
        <v>0</v>
      </c>
      <c r="I125" s="160">
        <f>H125*Assumptions!$G$18</f>
        <v>0</v>
      </c>
      <c r="J125"/>
      <c r="K125" s="160">
        <f>I125*(1+Assumptions!K$19)</f>
        <v>0</v>
      </c>
      <c r="L125" s="160">
        <f>K125*(1+Assumptions!L$19)</f>
        <v>0</v>
      </c>
      <c r="M125" s="160">
        <f>L125*(1+Assumptions!M$19)</f>
        <v>0</v>
      </c>
      <c r="N125" s="160">
        <f>M125*(1+Assumptions!N$19)</f>
        <v>0</v>
      </c>
      <c r="O125" s="160">
        <f>N125*(1+Assumptions!O$19)</f>
        <v>0</v>
      </c>
    </row>
    <row r="126" spans="2:15" outlineLevel="1" x14ac:dyDescent="0.2">
      <c r="B126"/>
      <c r="C126" s="213"/>
      <c r="D126" s="155"/>
      <c r="E126" s="161">
        <v>0</v>
      </c>
      <c r="F126" s="155"/>
      <c r="G126" s="156"/>
      <c r="H126" s="157">
        <f t="shared" si="21"/>
        <v>0</v>
      </c>
      <c r="I126" s="160">
        <f>H126*Assumptions!$G$18</f>
        <v>0</v>
      </c>
      <c r="J126"/>
      <c r="K126" s="160">
        <f>I126*(1+Assumptions!K$19)</f>
        <v>0</v>
      </c>
      <c r="L126" s="160">
        <f>K126*(1+Assumptions!L$19)</f>
        <v>0</v>
      </c>
      <c r="M126" s="160">
        <f>L126*(1+Assumptions!M$19)</f>
        <v>0</v>
      </c>
      <c r="N126" s="160">
        <f>M126*(1+Assumptions!N$19)</f>
        <v>0</v>
      </c>
      <c r="O126" s="160">
        <f>N126*(1+Assumptions!O$19)</f>
        <v>0</v>
      </c>
    </row>
    <row r="127" spans="2:15" outlineLevel="1" x14ac:dyDescent="0.2">
      <c r="B127"/>
      <c r="C127" s="213"/>
      <c r="D127" s="155"/>
      <c r="E127" s="161">
        <v>0</v>
      </c>
      <c r="F127" s="155"/>
      <c r="G127" s="156"/>
      <c r="H127" s="157">
        <f>D127*E127*F127*G127</f>
        <v>0</v>
      </c>
      <c r="I127" s="160">
        <f>H127*Assumptions!$G$18</f>
        <v>0</v>
      </c>
      <c r="J127"/>
      <c r="K127" s="160">
        <f>I127*(1+Assumptions!K$19)</f>
        <v>0</v>
      </c>
      <c r="L127" s="160">
        <f>K127*(1+Assumptions!L$19)</f>
        <v>0</v>
      </c>
      <c r="M127" s="160">
        <f>L127*(1+Assumptions!M$19)</f>
        <v>0</v>
      </c>
      <c r="N127" s="160">
        <f>M127*(1+Assumptions!N$19)</f>
        <v>0</v>
      </c>
      <c r="O127" s="160">
        <f>N127*(1+Assumptions!O$19)</f>
        <v>0</v>
      </c>
    </row>
    <row r="128" spans="2:15" outlineLevel="1" x14ac:dyDescent="0.2">
      <c r="B128"/>
      <c r="C128" s="65" t="s">
        <v>272</v>
      </c>
      <c r="D128"/>
      <c r="E128"/>
      <c r="F128"/>
      <c r="G128"/>
      <c r="H128"/>
      <c r="I128"/>
      <c r="J128"/>
      <c r="K128" s="156"/>
      <c r="L128" s="156"/>
      <c r="M128" s="156"/>
      <c r="N128" s="156"/>
      <c r="O128" s="156"/>
    </row>
    <row r="129" spans="2:17" outlineLevel="1" x14ac:dyDescent="0.2">
      <c r="B129" s="144"/>
      <c r="C129" s="145"/>
      <c r="D129" s="144"/>
      <c r="E129" s="144"/>
      <c r="F129" s="144"/>
      <c r="G129" s="144"/>
      <c r="H129" s="146"/>
      <c r="I129" s="146"/>
      <c r="J129" s="147"/>
      <c r="K129" s="147"/>
      <c r="L129" s="147"/>
      <c r="M129" s="147"/>
      <c r="N129" s="147"/>
      <c r="O129" s="147"/>
    </row>
    <row r="130" spans="2:17" ht="16" x14ac:dyDescent="0.2">
      <c r="C130" s="141" t="s">
        <v>281</v>
      </c>
      <c r="E130" s="134"/>
      <c r="H130" s="157">
        <f>SUM(H132:H141)</f>
        <v>0</v>
      </c>
      <c r="I130" s="160">
        <f>SUM(I132:I141)</f>
        <v>0</v>
      </c>
      <c r="J130" s="142"/>
      <c r="K130" s="160">
        <f>IF($F130="Exclude",0,SUM(K132:K141)*K$42)</f>
        <v>0</v>
      </c>
      <c r="L130" s="160">
        <f>IF($F130="Exclude",0,SUM(L132:L141)*L$42)</f>
        <v>0</v>
      </c>
      <c r="M130" s="160">
        <f>IF($F130="Exclude",0,SUM(M132:M141)*M$42)</f>
        <v>0</v>
      </c>
      <c r="N130" s="160">
        <f>IF($F130="Exclude",0,SUM(N132:N141)*N$42)</f>
        <v>0</v>
      </c>
      <c r="O130" s="160">
        <f>IF($F130="Exclude",0,SUM(O132:O141)*O$42)</f>
        <v>0</v>
      </c>
      <c r="Q130" s="134"/>
    </row>
    <row r="131" spans="2:17" ht="32" outlineLevel="1" x14ac:dyDescent="0.2">
      <c r="C131" s="139" t="s">
        <v>265</v>
      </c>
      <c r="D131" s="158" t="s">
        <v>266</v>
      </c>
      <c r="E131" s="158" t="s">
        <v>267</v>
      </c>
      <c r="F131" s="158" t="s">
        <v>268</v>
      </c>
      <c r="G131" s="158" t="s">
        <v>269</v>
      </c>
      <c r="H131" s="143" t="s">
        <v>270</v>
      </c>
      <c r="I131" s="143" t="s">
        <v>271</v>
      </c>
      <c r="J131" s="142"/>
      <c r="K131" s="143"/>
      <c r="L131" s="143"/>
      <c r="M131" s="143"/>
      <c r="N131" s="143"/>
      <c r="O131" s="143"/>
    </row>
    <row r="132" spans="2:17" customFormat="1" outlineLevel="1" x14ac:dyDescent="0.2">
      <c r="C132" s="213"/>
      <c r="D132" s="156"/>
      <c r="E132" s="187">
        <v>0</v>
      </c>
      <c r="F132" s="188"/>
      <c r="G132" s="156"/>
      <c r="H132" s="157">
        <f t="shared" ref="H132:H141" si="22">D132*E132*F132*G132</f>
        <v>0</v>
      </c>
      <c r="I132" s="160">
        <f>H132*Assumptions!$G$18</f>
        <v>0</v>
      </c>
      <c r="K132" s="160">
        <f>I132*(1+Assumptions!K$19)</f>
        <v>0</v>
      </c>
      <c r="L132" s="160">
        <f>K132*(1+Assumptions!L$19)</f>
        <v>0</v>
      </c>
      <c r="M132" s="160">
        <f>L132*(1+Assumptions!M$19)</f>
        <v>0</v>
      </c>
      <c r="N132" s="160">
        <f>M132*(1+Assumptions!N$19)</f>
        <v>0</v>
      </c>
      <c r="O132" s="160">
        <f>N132*(1+Assumptions!O$19)</f>
        <v>0</v>
      </c>
    </row>
    <row r="133" spans="2:17" customFormat="1" outlineLevel="1" x14ac:dyDescent="0.2">
      <c r="C133" s="213"/>
      <c r="D133" s="156"/>
      <c r="E133" s="187">
        <v>0</v>
      </c>
      <c r="F133" s="188"/>
      <c r="G133" s="156"/>
      <c r="H133" s="157">
        <f t="shared" si="22"/>
        <v>0</v>
      </c>
      <c r="I133" s="160">
        <f>H133*Assumptions!$G$18</f>
        <v>0</v>
      </c>
      <c r="K133" s="160">
        <f>I133*(1+Assumptions!K$19)</f>
        <v>0</v>
      </c>
      <c r="L133" s="160">
        <f>K133*(1+Assumptions!L$19)</f>
        <v>0</v>
      </c>
      <c r="M133" s="160">
        <f>L133*(1+Assumptions!M$19)</f>
        <v>0</v>
      </c>
      <c r="N133" s="160">
        <f>M133*(1+Assumptions!N$19)</f>
        <v>0</v>
      </c>
      <c r="O133" s="160">
        <f>N133*(1+Assumptions!O$19)</f>
        <v>0</v>
      </c>
    </row>
    <row r="134" spans="2:17" customFormat="1" outlineLevel="1" x14ac:dyDescent="0.2">
      <c r="C134" s="213"/>
      <c r="D134" s="156"/>
      <c r="E134" s="187">
        <v>0</v>
      </c>
      <c r="F134" s="188"/>
      <c r="G134" s="156"/>
      <c r="H134" s="157">
        <f t="shared" si="22"/>
        <v>0</v>
      </c>
      <c r="I134" s="160">
        <f>H134*Assumptions!$G$18</f>
        <v>0</v>
      </c>
      <c r="K134" s="160">
        <f>I134*(1+Assumptions!K$19)</f>
        <v>0</v>
      </c>
      <c r="L134" s="160">
        <f>K134*(1+Assumptions!L$19)</f>
        <v>0</v>
      </c>
      <c r="M134" s="160">
        <f>L134*(1+Assumptions!M$19)</f>
        <v>0</v>
      </c>
      <c r="N134" s="160">
        <f>M134*(1+Assumptions!N$19)</f>
        <v>0</v>
      </c>
      <c r="O134" s="160">
        <f>N134*(1+Assumptions!O$19)</f>
        <v>0</v>
      </c>
    </row>
    <row r="135" spans="2:17" customFormat="1" outlineLevel="1" x14ac:dyDescent="0.2">
      <c r="C135" s="213"/>
      <c r="D135" s="156"/>
      <c r="E135" s="187">
        <v>0</v>
      </c>
      <c r="F135" s="188"/>
      <c r="G135" s="156"/>
      <c r="H135" s="157">
        <f t="shared" si="22"/>
        <v>0</v>
      </c>
      <c r="I135" s="160">
        <f>H135*Assumptions!$G$18</f>
        <v>0</v>
      </c>
      <c r="K135" s="160">
        <f>I135*(1+Assumptions!K$19)</f>
        <v>0</v>
      </c>
      <c r="L135" s="160">
        <f>K135*(1+Assumptions!L$19)</f>
        <v>0</v>
      </c>
      <c r="M135" s="160">
        <f>L135*(1+Assumptions!M$19)</f>
        <v>0</v>
      </c>
      <c r="N135" s="160">
        <f>M135*(1+Assumptions!N$19)</f>
        <v>0</v>
      </c>
      <c r="O135" s="160">
        <f>N135*(1+Assumptions!O$19)</f>
        <v>0</v>
      </c>
    </row>
    <row r="136" spans="2:17" customFormat="1" outlineLevel="1" x14ac:dyDescent="0.2">
      <c r="C136" s="213"/>
      <c r="D136" s="156"/>
      <c r="E136" s="187">
        <v>0</v>
      </c>
      <c r="F136" s="188"/>
      <c r="G136" s="156"/>
      <c r="H136" s="157">
        <f t="shared" si="22"/>
        <v>0</v>
      </c>
      <c r="I136" s="160">
        <f>H136*Assumptions!$G$18</f>
        <v>0</v>
      </c>
      <c r="K136" s="160">
        <f>I136*(1+Assumptions!K$19)</f>
        <v>0</v>
      </c>
      <c r="L136" s="160">
        <f>K136*(1+Assumptions!L$19)</f>
        <v>0</v>
      </c>
      <c r="M136" s="160">
        <f>L136*(1+Assumptions!M$19)</f>
        <v>0</v>
      </c>
      <c r="N136" s="160">
        <f>M136*(1+Assumptions!N$19)</f>
        <v>0</v>
      </c>
      <c r="O136" s="160">
        <f>N136*(1+Assumptions!O$19)</f>
        <v>0</v>
      </c>
    </row>
    <row r="137" spans="2:17" customFormat="1" outlineLevel="1" x14ac:dyDescent="0.2">
      <c r="C137" s="213"/>
      <c r="D137" s="156"/>
      <c r="E137" s="187">
        <v>0</v>
      </c>
      <c r="F137" s="188"/>
      <c r="G137" s="156"/>
      <c r="H137" s="157">
        <f t="shared" si="22"/>
        <v>0</v>
      </c>
      <c r="I137" s="160">
        <f>H137*Assumptions!$G$18</f>
        <v>0</v>
      </c>
      <c r="K137" s="160">
        <f>I137*(1+Assumptions!K$19)</f>
        <v>0</v>
      </c>
      <c r="L137" s="160">
        <f>K137*(1+Assumptions!L$19)</f>
        <v>0</v>
      </c>
      <c r="M137" s="160">
        <f>L137*(1+Assumptions!M$19)</f>
        <v>0</v>
      </c>
      <c r="N137" s="160">
        <f>M137*(1+Assumptions!N$19)</f>
        <v>0</v>
      </c>
      <c r="O137" s="160">
        <f>N137*(1+Assumptions!O$19)</f>
        <v>0</v>
      </c>
    </row>
    <row r="138" spans="2:17" customFormat="1" outlineLevel="1" x14ac:dyDescent="0.2">
      <c r="C138" s="213"/>
      <c r="D138" s="156"/>
      <c r="E138" s="187">
        <v>0</v>
      </c>
      <c r="F138" s="188"/>
      <c r="G138" s="156"/>
      <c r="H138" s="157">
        <f t="shared" si="22"/>
        <v>0</v>
      </c>
      <c r="I138" s="160">
        <f>H138*Assumptions!$G$18</f>
        <v>0</v>
      </c>
      <c r="K138" s="160">
        <f>I138*(1+Assumptions!K$19)</f>
        <v>0</v>
      </c>
      <c r="L138" s="160">
        <f>K138*(1+Assumptions!L$19)</f>
        <v>0</v>
      </c>
      <c r="M138" s="160">
        <f>L138*(1+Assumptions!M$19)</f>
        <v>0</v>
      </c>
      <c r="N138" s="160">
        <f>M138*(1+Assumptions!N$19)</f>
        <v>0</v>
      </c>
      <c r="O138" s="160">
        <f>N138*(1+Assumptions!O$19)</f>
        <v>0</v>
      </c>
    </row>
    <row r="139" spans="2:17" customFormat="1" outlineLevel="1" x14ac:dyDescent="0.2">
      <c r="C139" s="213"/>
      <c r="D139" s="156"/>
      <c r="E139" s="187">
        <v>0</v>
      </c>
      <c r="F139" s="188"/>
      <c r="G139" s="156"/>
      <c r="H139" s="157">
        <f t="shared" si="22"/>
        <v>0</v>
      </c>
      <c r="I139" s="160">
        <f>H139*Assumptions!$G$18</f>
        <v>0</v>
      </c>
      <c r="K139" s="160">
        <f>I139*(1+Assumptions!K$19)</f>
        <v>0</v>
      </c>
      <c r="L139" s="160">
        <f>K139*(1+Assumptions!L$19)</f>
        <v>0</v>
      </c>
      <c r="M139" s="160">
        <f>L139*(1+Assumptions!M$19)</f>
        <v>0</v>
      </c>
      <c r="N139" s="160">
        <f>M139*(1+Assumptions!N$19)</f>
        <v>0</v>
      </c>
      <c r="O139" s="160">
        <f>N139*(1+Assumptions!O$19)</f>
        <v>0</v>
      </c>
    </row>
    <row r="140" spans="2:17" customFormat="1" outlineLevel="1" x14ac:dyDescent="0.2">
      <c r="C140" s="213"/>
      <c r="D140" s="156"/>
      <c r="E140" s="187">
        <v>0</v>
      </c>
      <c r="F140" s="188"/>
      <c r="G140" s="156"/>
      <c r="H140" s="157">
        <f t="shared" si="22"/>
        <v>0</v>
      </c>
      <c r="I140" s="160">
        <f>H140*Assumptions!$G$18</f>
        <v>0</v>
      </c>
      <c r="K140" s="160">
        <f>I140*(1+Assumptions!K$19)</f>
        <v>0</v>
      </c>
      <c r="L140" s="160">
        <f>K140*(1+Assumptions!L$19)</f>
        <v>0</v>
      </c>
      <c r="M140" s="160">
        <f>L140*(1+Assumptions!M$19)</f>
        <v>0</v>
      </c>
      <c r="N140" s="160">
        <f>M140*(1+Assumptions!N$19)</f>
        <v>0</v>
      </c>
      <c r="O140" s="160">
        <f>N140*(1+Assumptions!O$19)</f>
        <v>0</v>
      </c>
    </row>
    <row r="141" spans="2:17" customFormat="1" outlineLevel="1" x14ac:dyDescent="0.2">
      <c r="C141" s="213"/>
      <c r="D141" s="156"/>
      <c r="E141" s="187">
        <v>0</v>
      </c>
      <c r="F141" s="188"/>
      <c r="G141" s="156"/>
      <c r="H141" s="157">
        <f t="shared" si="22"/>
        <v>0</v>
      </c>
      <c r="I141" s="160">
        <f>H141*Assumptions!$G$18</f>
        <v>0</v>
      </c>
      <c r="K141" s="160">
        <f>I141*(1+Assumptions!K$19)</f>
        <v>0</v>
      </c>
      <c r="L141" s="160">
        <f>K141*(1+Assumptions!L$19)</f>
        <v>0</v>
      </c>
      <c r="M141" s="160">
        <f>L141*(1+Assumptions!M$19)</f>
        <v>0</v>
      </c>
      <c r="N141" s="160">
        <f>M141*(1+Assumptions!N$19)</f>
        <v>0</v>
      </c>
      <c r="O141" s="160">
        <f>N141*(1+Assumptions!O$19)</f>
        <v>0</v>
      </c>
    </row>
    <row r="142" spans="2:17" customFormat="1" outlineLevel="1" x14ac:dyDescent="0.2">
      <c r="C142" s="65" t="s">
        <v>272</v>
      </c>
      <c r="K142" s="156"/>
      <c r="L142" s="156"/>
      <c r="M142" s="156"/>
      <c r="N142" s="156"/>
      <c r="O142" s="156"/>
    </row>
    <row r="143" spans="2:17" outlineLevel="1" x14ac:dyDescent="0.2">
      <c r="B143" s="144"/>
      <c r="C143" s="145"/>
      <c r="D143" s="144"/>
      <c r="E143" s="144"/>
      <c r="F143" s="144"/>
      <c r="G143" s="144"/>
      <c r="H143" s="146"/>
      <c r="I143" s="146"/>
      <c r="J143" s="147"/>
      <c r="K143" s="147"/>
      <c r="L143" s="147"/>
      <c r="M143" s="147"/>
      <c r="N143" s="147"/>
      <c r="O143" s="147"/>
    </row>
    <row r="144" spans="2:17" ht="16" x14ac:dyDescent="0.2">
      <c r="C144" s="141" t="s">
        <v>281</v>
      </c>
      <c r="E144" s="134"/>
      <c r="H144" s="157">
        <f>SUM(H146:H155)</f>
        <v>0</v>
      </c>
      <c r="I144" s="160">
        <f>SUM(I146:I155)</f>
        <v>0</v>
      </c>
      <c r="J144" s="142"/>
      <c r="K144" s="160">
        <f>IF($F144="Exclude",0,SUM(K146:K155)*K$42)</f>
        <v>0</v>
      </c>
      <c r="L144" s="160">
        <f>IF($F144="Exclude",0,SUM(L146:L155)*L$42)</f>
        <v>0</v>
      </c>
      <c r="M144" s="160">
        <f>IF($F144="Exclude",0,SUM(M146:M155)*M$42)</f>
        <v>0</v>
      </c>
      <c r="N144" s="160">
        <f>IF($F144="Exclude",0,SUM(N146:N155)*N$42)</f>
        <v>0</v>
      </c>
      <c r="O144" s="160">
        <f>IF($F144="Exclude",0,SUM(O146:O155)*O$42)</f>
        <v>0</v>
      </c>
      <c r="Q144" s="134"/>
    </row>
    <row r="145" spans="2:17" ht="32" outlineLevel="1" x14ac:dyDescent="0.2">
      <c r="C145" s="139" t="s">
        <v>265</v>
      </c>
      <c r="D145" s="158" t="s">
        <v>266</v>
      </c>
      <c r="E145" s="158" t="s">
        <v>267</v>
      </c>
      <c r="F145" s="158" t="s">
        <v>268</v>
      </c>
      <c r="G145" s="158" t="s">
        <v>269</v>
      </c>
      <c r="H145" s="143" t="s">
        <v>270</v>
      </c>
      <c r="I145" s="143" t="s">
        <v>271</v>
      </c>
      <c r="J145" s="142"/>
      <c r="K145" s="143"/>
      <c r="L145" s="143"/>
      <c r="M145" s="143"/>
      <c r="N145" s="143"/>
      <c r="O145" s="143"/>
    </row>
    <row r="146" spans="2:17" customFormat="1" outlineLevel="1" x14ac:dyDescent="0.2">
      <c r="C146" s="213"/>
      <c r="D146" s="156"/>
      <c r="E146" s="187">
        <v>0</v>
      </c>
      <c r="F146" s="188"/>
      <c r="G146" s="156"/>
      <c r="H146" s="157">
        <f t="shared" ref="H146:H155" si="23">D146*E146*F146*G146</f>
        <v>0</v>
      </c>
      <c r="I146" s="160">
        <f>H146*Assumptions!$G$18</f>
        <v>0</v>
      </c>
      <c r="K146" s="160">
        <f>I146*(1+Assumptions!K$19)</f>
        <v>0</v>
      </c>
      <c r="L146" s="160">
        <f>K146*(1+Assumptions!L$19)</f>
        <v>0</v>
      </c>
      <c r="M146" s="160">
        <f>L146*(1+Assumptions!M$19)</f>
        <v>0</v>
      </c>
      <c r="N146" s="160">
        <f>M146*(1+Assumptions!N$19)</f>
        <v>0</v>
      </c>
      <c r="O146" s="160">
        <f>N146*(1+Assumptions!O$19)</f>
        <v>0</v>
      </c>
    </row>
    <row r="147" spans="2:17" customFormat="1" outlineLevel="1" x14ac:dyDescent="0.2">
      <c r="C147" s="213"/>
      <c r="D147" s="156"/>
      <c r="E147" s="187">
        <v>0</v>
      </c>
      <c r="F147" s="188"/>
      <c r="G147" s="156"/>
      <c r="H147" s="157">
        <f t="shared" si="23"/>
        <v>0</v>
      </c>
      <c r="I147" s="160">
        <f>H147*Assumptions!$G$18</f>
        <v>0</v>
      </c>
      <c r="K147" s="160">
        <f>I147*(1+Assumptions!K$19)</f>
        <v>0</v>
      </c>
      <c r="L147" s="160">
        <f>K147*(1+Assumptions!L$19)</f>
        <v>0</v>
      </c>
      <c r="M147" s="160">
        <f>L147*(1+Assumptions!M$19)</f>
        <v>0</v>
      </c>
      <c r="N147" s="160">
        <f>M147*(1+Assumptions!N$19)</f>
        <v>0</v>
      </c>
      <c r="O147" s="160">
        <f>N147*(1+Assumptions!O$19)</f>
        <v>0</v>
      </c>
    </row>
    <row r="148" spans="2:17" customFormat="1" outlineLevel="1" x14ac:dyDescent="0.2">
      <c r="C148" s="213"/>
      <c r="D148" s="156"/>
      <c r="E148" s="187">
        <v>0</v>
      </c>
      <c r="F148" s="188"/>
      <c r="G148" s="156"/>
      <c r="H148" s="157">
        <f t="shared" si="23"/>
        <v>0</v>
      </c>
      <c r="I148" s="160">
        <f>H148*Assumptions!$G$18</f>
        <v>0</v>
      </c>
      <c r="K148" s="160">
        <f>I148*(1+Assumptions!K$19)</f>
        <v>0</v>
      </c>
      <c r="L148" s="160">
        <f>K148*(1+Assumptions!L$19)</f>
        <v>0</v>
      </c>
      <c r="M148" s="160">
        <f>L148*(1+Assumptions!M$19)</f>
        <v>0</v>
      </c>
      <c r="N148" s="160">
        <f>M148*(1+Assumptions!N$19)</f>
        <v>0</v>
      </c>
      <c r="O148" s="160">
        <f>N148*(1+Assumptions!O$19)</f>
        <v>0</v>
      </c>
    </row>
    <row r="149" spans="2:17" customFormat="1" outlineLevel="1" x14ac:dyDescent="0.2">
      <c r="C149" s="213"/>
      <c r="D149" s="156"/>
      <c r="E149" s="187">
        <v>0</v>
      </c>
      <c r="F149" s="188"/>
      <c r="G149" s="156"/>
      <c r="H149" s="157">
        <f t="shared" si="23"/>
        <v>0</v>
      </c>
      <c r="I149" s="160">
        <f>H149*Assumptions!$G$18</f>
        <v>0</v>
      </c>
      <c r="K149" s="160">
        <f>I149*(1+Assumptions!K$19)</f>
        <v>0</v>
      </c>
      <c r="L149" s="160">
        <f>K149*(1+Assumptions!L$19)</f>
        <v>0</v>
      </c>
      <c r="M149" s="160">
        <f>L149*(1+Assumptions!M$19)</f>
        <v>0</v>
      </c>
      <c r="N149" s="160">
        <f>M149*(1+Assumptions!N$19)</f>
        <v>0</v>
      </c>
      <c r="O149" s="160">
        <f>N149*(1+Assumptions!O$19)</f>
        <v>0</v>
      </c>
    </row>
    <row r="150" spans="2:17" customFormat="1" outlineLevel="1" x14ac:dyDescent="0.2">
      <c r="C150" s="213"/>
      <c r="D150" s="156"/>
      <c r="E150" s="187">
        <v>0</v>
      </c>
      <c r="F150" s="188"/>
      <c r="G150" s="156"/>
      <c r="H150" s="157">
        <f t="shared" si="23"/>
        <v>0</v>
      </c>
      <c r="I150" s="160">
        <f>H150*Assumptions!$G$18</f>
        <v>0</v>
      </c>
      <c r="K150" s="160">
        <f>I150*(1+Assumptions!K$19)</f>
        <v>0</v>
      </c>
      <c r="L150" s="160">
        <f>K150*(1+Assumptions!L$19)</f>
        <v>0</v>
      </c>
      <c r="M150" s="160">
        <f>L150*(1+Assumptions!M$19)</f>
        <v>0</v>
      </c>
      <c r="N150" s="160">
        <f>M150*(1+Assumptions!N$19)</f>
        <v>0</v>
      </c>
      <c r="O150" s="160">
        <f>N150*(1+Assumptions!O$19)</f>
        <v>0</v>
      </c>
    </row>
    <row r="151" spans="2:17" customFormat="1" outlineLevel="1" x14ac:dyDescent="0.2">
      <c r="C151" s="213"/>
      <c r="D151" s="156"/>
      <c r="E151" s="187">
        <v>0</v>
      </c>
      <c r="F151" s="188"/>
      <c r="G151" s="156"/>
      <c r="H151" s="157">
        <f t="shared" si="23"/>
        <v>0</v>
      </c>
      <c r="I151" s="160">
        <f>H151*Assumptions!$G$18</f>
        <v>0</v>
      </c>
      <c r="K151" s="160">
        <f>I151*(1+Assumptions!K$19)</f>
        <v>0</v>
      </c>
      <c r="L151" s="160">
        <f>K151*(1+Assumptions!L$19)</f>
        <v>0</v>
      </c>
      <c r="M151" s="160">
        <f>L151*(1+Assumptions!M$19)</f>
        <v>0</v>
      </c>
      <c r="N151" s="160">
        <f>M151*(1+Assumptions!N$19)</f>
        <v>0</v>
      </c>
      <c r="O151" s="160">
        <f>N151*(1+Assumptions!O$19)</f>
        <v>0</v>
      </c>
    </row>
    <row r="152" spans="2:17" customFormat="1" outlineLevel="1" x14ac:dyDescent="0.2">
      <c r="C152" s="213"/>
      <c r="D152" s="156"/>
      <c r="E152" s="187">
        <v>0</v>
      </c>
      <c r="F152" s="188"/>
      <c r="G152" s="156"/>
      <c r="H152" s="157">
        <f t="shared" si="23"/>
        <v>0</v>
      </c>
      <c r="I152" s="160">
        <f>H152*Assumptions!$G$18</f>
        <v>0</v>
      </c>
      <c r="K152" s="160">
        <f>I152*(1+Assumptions!K$19)</f>
        <v>0</v>
      </c>
      <c r="L152" s="160">
        <f>K152*(1+Assumptions!L$19)</f>
        <v>0</v>
      </c>
      <c r="M152" s="160">
        <f>L152*(1+Assumptions!M$19)</f>
        <v>0</v>
      </c>
      <c r="N152" s="160">
        <f>M152*(1+Assumptions!N$19)</f>
        <v>0</v>
      </c>
      <c r="O152" s="160">
        <f>N152*(1+Assumptions!O$19)</f>
        <v>0</v>
      </c>
    </row>
    <row r="153" spans="2:17" customFormat="1" outlineLevel="1" x14ac:dyDescent="0.2">
      <c r="C153" s="213"/>
      <c r="D153" s="156"/>
      <c r="E153" s="187">
        <v>0</v>
      </c>
      <c r="F153" s="188"/>
      <c r="G153" s="156"/>
      <c r="H153" s="157">
        <f t="shared" si="23"/>
        <v>0</v>
      </c>
      <c r="I153" s="160">
        <f>H153*Assumptions!$G$18</f>
        <v>0</v>
      </c>
      <c r="K153" s="160">
        <f>I153*(1+Assumptions!K$19)</f>
        <v>0</v>
      </c>
      <c r="L153" s="160">
        <f>K153*(1+Assumptions!L$19)</f>
        <v>0</v>
      </c>
      <c r="M153" s="160">
        <f>L153*(1+Assumptions!M$19)</f>
        <v>0</v>
      </c>
      <c r="N153" s="160">
        <f>M153*(1+Assumptions!N$19)</f>
        <v>0</v>
      </c>
      <c r="O153" s="160">
        <f>N153*(1+Assumptions!O$19)</f>
        <v>0</v>
      </c>
    </row>
    <row r="154" spans="2:17" customFormat="1" outlineLevel="1" x14ac:dyDescent="0.2">
      <c r="C154" s="213"/>
      <c r="D154" s="156"/>
      <c r="E154" s="187">
        <v>0</v>
      </c>
      <c r="F154" s="188"/>
      <c r="G154" s="156"/>
      <c r="H154" s="157">
        <f t="shared" si="23"/>
        <v>0</v>
      </c>
      <c r="I154" s="160">
        <f>H154*Assumptions!$G$18</f>
        <v>0</v>
      </c>
      <c r="K154" s="160">
        <f>I154*(1+Assumptions!K$19)</f>
        <v>0</v>
      </c>
      <c r="L154" s="160">
        <f>K154*(1+Assumptions!L$19)</f>
        <v>0</v>
      </c>
      <c r="M154" s="160">
        <f>L154*(1+Assumptions!M$19)</f>
        <v>0</v>
      </c>
      <c r="N154" s="160">
        <f>M154*(1+Assumptions!N$19)</f>
        <v>0</v>
      </c>
      <c r="O154" s="160">
        <f>N154*(1+Assumptions!O$19)</f>
        <v>0</v>
      </c>
    </row>
    <row r="155" spans="2:17" customFormat="1" outlineLevel="1" x14ac:dyDescent="0.2">
      <c r="C155" s="213"/>
      <c r="D155" s="156"/>
      <c r="E155" s="187">
        <v>0</v>
      </c>
      <c r="F155" s="188"/>
      <c r="G155" s="156"/>
      <c r="H155" s="157">
        <f t="shared" si="23"/>
        <v>0</v>
      </c>
      <c r="I155" s="160">
        <f>H155*Assumptions!$G$18</f>
        <v>0</v>
      </c>
      <c r="K155" s="160">
        <f>I155*(1+Assumptions!K$19)</f>
        <v>0</v>
      </c>
      <c r="L155" s="160">
        <f>K155*(1+Assumptions!L$19)</f>
        <v>0</v>
      </c>
      <c r="M155" s="160">
        <f>L155*(1+Assumptions!M$19)</f>
        <v>0</v>
      </c>
      <c r="N155" s="160">
        <f>M155*(1+Assumptions!N$19)</f>
        <v>0</v>
      </c>
      <c r="O155" s="160">
        <f>N155*(1+Assumptions!O$19)</f>
        <v>0</v>
      </c>
    </row>
    <row r="156" spans="2:17" customFormat="1" outlineLevel="1" x14ac:dyDescent="0.2">
      <c r="C156" s="65" t="s">
        <v>272</v>
      </c>
      <c r="K156" s="156"/>
      <c r="L156" s="156"/>
      <c r="M156" s="156"/>
      <c r="N156" s="156"/>
      <c r="O156" s="156"/>
    </row>
    <row r="157" spans="2:17" outlineLevel="1" x14ac:dyDescent="0.2">
      <c r="B157" s="144"/>
      <c r="C157" s="145"/>
      <c r="D157" s="144"/>
      <c r="E157" s="144"/>
      <c r="F157" s="144"/>
      <c r="G157" s="144"/>
      <c r="H157" s="146"/>
      <c r="I157" s="146"/>
      <c r="J157" s="147"/>
      <c r="K157" s="147"/>
      <c r="L157" s="147"/>
      <c r="M157" s="147"/>
      <c r="N157" s="147"/>
      <c r="O157" s="147"/>
    </row>
    <row r="158" spans="2:17" ht="16" x14ac:dyDescent="0.2">
      <c r="C158" s="141" t="s">
        <v>281</v>
      </c>
      <c r="E158" s="134"/>
      <c r="H158" s="157">
        <f>SUM(H160:H169)</f>
        <v>0</v>
      </c>
      <c r="I158" s="160">
        <f>SUM(I160:I169)</f>
        <v>0</v>
      </c>
      <c r="J158" s="142"/>
      <c r="K158" s="160">
        <f>IF($F158="Exclude",0,SUM(K160:K169)*K$42)</f>
        <v>0</v>
      </c>
      <c r="L158" s="160">
        <f>IF($F158="Exclude",0,SUM(L160:L169)*L$42)</f>
        <v>0</v>
      </c>
      <c r="M158" s="160">
        <f>IF($F158="Exclude",0,SUM(M160:M169)*M$42)</f>
        <v>0</v>
      </c>
      <c r="N158" s="160">
        <f>IF($F158="Exclude",0,SUM(N160:N169)*N$42)</f>
        <v>0</v>
      </c>
      <c r="O158" s="160">
        <f>IF($F158="Exclude",0,SUM(O160:O169)*O$42)</f>
        <v>0</v>
      </c>
      <c r="Q158" s="134"/>
    </row>
    <row r="159" spans="2:17" ht="32" outlineLevel="1" x14ac:dyDescent="0.2">
      <c r="C159" s="139" t="s">
        <v>265</v>
      </c>
      <c r="D159" s="158" t="s">
        <v>266</v>
      </c>
      <c r="E159" s="158" t="s">
        <v>267</v>
      </c>
      <c r="F159" s="158" t="s">
        <v>268</v>
      </c>
      <c r="G159" s="158" t="s">
        <v>269</v>
      </c>
      <c r="H159" s="143" t="s">
        <v>270</v>
      </c>
      <c r="I159" s="143" t="s">
        <v>271</v>
      </c>
      <c r="J159" s="142"/>
      <c r="K159" s="143"/>
      <c r="L159" s="143"/>
      <c r="M159" s="143"/>
      <c r="N159" s="143"/>
      <c r="O159" s="143"/>
    </row>
    <row r="160" spans="2:17" customFormat="1" outlineLevel="1" x14ac:dyDescent="0.2">
      <c r="C160" s="213"/>
      <c r="D160" s="156"/>
      <c r="E160" s="187">
        <v>0</v>
      </c>
      <c r="F160" s="188"/>
      <c r="G160" s="156"/>
      <c r="H160" s="157">
        <f t="shared" ref="H160:H169" si="24">D160*E160*F160*G160</f>
        <v>0</v>
      </c>
      <c r="I160" s="160">
        <f>H160*Assumptions!$G$18</f>
        <v>0</v>
      </c>
      <c r="K160" s="160">
        <f>I160*(1+Assumptions!K$19)</f>
        <v>0</v>
      </c>
      <c r="L160" s="160">
        <f>K160*(1+Assumptions!L$19)</f>
        <v>0</v>
      </c>
      <c r="M160" s="160">
        <f>L160*(1+Assumptions!M$19)</f>
        <v>0</v>
      </c>
      <c r="N160" s="160">
        <f>M160*(1+Assumptions!N$19)</f>
        <v>0</v>
      </c>
      <c r="O160" s="160">
        <f>N160*(1+Assumptions!O$19)</f>
        <v>0</v>
      </c>
    </row>
    <row r="161" spans="2:17" customFormat="1" outlineLevel="1" x14ac:dyDescent="0.2">
      <c r="C161" s="213"/>
      <c r="D161" s="156"/>
      <c r="E161" s="187">
        <v>0</v>
      </c>
      <c r="F161" s="188"/>
      <c r="G161" s="156"/>
      <c r="H161" s="157">
        <f t="shared" si="24"/>
        <v>0</v>
      </c>
      <c r="I161" s="160">
        <f>H161*Assumptions!$G$18</f>
        <v>0</v>
      </c>
      <c r="K161" s="160">
        <f>I161*(1+Assumptions!K$19)</f>
        <v>0</v>
      </c>
      <c r="L161" s="160">
        <f>K161*(1+Assumptions!L$19)</f>
        <v>0</v>
      </c>
      <c r="M161" s="160">
        <f>L161*(1+Assumptions!M$19)</f>
        <v>0</v>
      </c>
      <c r="N161" s="160">
        <f>M161*(1+Assumptions!N$19)</f>
        <v>0</v>
      </c>
      <c r="O161" s="160">
        <f>N161*(1+Assumptions!O$19)</f>
        <v>0</v>
      </c>
    </row>
    <row r="162" spans="2:17" customFormat="1" outlineLevel="1" x14ac:dyDescent="0.2">
      <c r="C162" s="213"/>
      <c r="D162" s="156"/>
      <c r="E162" s="187">
        <v>0</v>
      </c>
      <c r="F162" s="188"/>
      <c r="G162" s="156"/>
      <c r="H162" s="157">
        <f t="shared" si="24"/>
        <v>0</v>
      </c>
      <c r="I162" s="160">
        <f>H162*Assumptions!$G$18</f>
        <v>0</v>
      </c>
      <c r="K162" s="160">
        <f>I162*(1+Assumptions!K$19)</f>
        <v>0</v>
      </c>
      <c r="L162" s="160">
        <f>K162*(1+Assumptions!L$19)</f>
        <v>0</v>
      </c>
      <c r="M162" s="160">
        <f>L162*(1+Assumptions!M$19)</f>
        <v>0</v>
      </c>
      <c r="N162" s="160">
        <f>M162*(1+Assumptions!N$19)</f>
        <v>0</v>
      </c>
      <c r="O162" s="160">
        <f>N162*(1+Assumptions!O$19)</f>
        <v>0</v>
      </c>
    </row>
    <row r="163" spans="2:17" customFormat="1" outlineLevel="1" x14ac:dyDescent="0.2">
      <c r="C163" s="213"/>
      <c r="D163" s="156"/>
      <c r="E163" s="187">
        <v>0</v>
      </c>
      <c r="F163" s="188"/>
      <c r="G163" s="156"/>
      <c r="H163" s="157">
        <f t="shared" si="24"/>
        <v>0</v>
      </c>
      <c r="I163" s="160">
        <f>H163*Assumptions!$G$18</f>
        <v>0</v>
      </c>
      <c r="K163" s="160">
        <f>I163*(1+Assumptions!K$19)</f>
        <v>0</v>
      </c>
      <c r="L163" s="160">
        <f>K163*(1+Assumptions!L$19)</f>
        <v>0</v>
      </c>
      <c r="M163" s="160">
        <f>L163*(1+Assumptions!M$19)</f>
        <v>0</v>
      </c>
      <c r="N163" s="160">
        <f>M163*(1+Assumptions!N$19)</f>
        <v>0</v>
      </c>
      <c r="O163" s="160">
        <f>N163*(1+Assumptions!O$19)</f>
        <v>0</v>
      </c>
    </row>
    <row r="164" spans="2:17" customFormat="1" outlineLevel="1" x14ac:dyDescent="0.2">
      <c r="C164" s="213"/>
      <c r="D164" s="156"/>
      <c r="E164" s="187">
        <v>0</v>
      </c>
      <c r="F164" s="188"/>
      <c r="G164" s="156"/>
      <c r="H164" s="157">
        <f t="shared" si="24"/>
        <v>0</v>
      </c>
      <c r="I164" s="160">
        <f>H164*Assumptions!$G$18</f>
        <v>0</v>
      </c>
      <c r="K164" s="160">
        <f>I164*(1+Assumptions!K$19)</f>
        <v>0</v>
      </c>
      <c r="L164" s="160">
        <f>K164*(1+Assumptions!L$19)</f>
        <v>0</v>
      </c>
      <c r="M164" s="160">
        <f>L164*(1+Assumptions!M$19)</f>
        <v>0</v>
      </c>
      <c r="N164" s="160">
        <f>M164*(1+Assumptions!N$19)</f>
        <v>0</v>
      </c>
      <c r="O164" s="160">
        <f>N164*(1+Assumptions!O$19)</f>
        <v>0</v>
      </c>
    </row>
    <row r="165" spans="2:17" customFormat="1" outlineLevel="1" x14ac:dyDescent="0.2">
      <c r="C165" s="213"/>
      <c r="D165" s="156"/>
      <c r="E165" s="187">
        <v>0</v>
      </c>
      <c r="F165" s="188"/>
      <c r="G165" s="156"/>
      <c r="H165" s="157">
        <f t="shared" si="24"/>
        <v>0</v>
      </c>
      <c r="I165" s="160">
        <f>H165*Assumptions!$G$18</f>
        <v>0</v>
      </c>
      <c r="K165" s="160">
        <f>I165*(1+Assumptions!K$19)</f>
        <v>0</v>
      </c>
      <c r="L165" s="160">
        <f>K165*(1+Assumptions!L$19)</f>
        <v>0</v>
      </c>
      <c r="M165" s="160">
        <f>L165*(1+Assumptions!M$19)</f>
        <v>0</v>
      </c>
      <c r="N165" s="160">
        <f>M165*(1+Assumptions!N$19)</f>
        <v>0</v>
      </c>
      <c r="O165" s="160">
        <f>N165*(1+Assumptions!O$19)</f>
        <v>0</v>
      </c>
    </row>
    <row r="166" spans="2:17" customFormat="1" outlineLevel="1" x14ac:dyDescent="0.2">
      <c r="C166" s="213"/>
      <c r="D166" s="156"/>
      <c r="E166" s="187">
        <v>0</v>
      </c>
      <c r="F166" s="188"/>
      <c r="G166" s="156"/>
      <c r="H166" s="157">
        <f t="shared" si="24"/>
        <v>0</v>
      </c>
      <c r="I166" s="160">
        <f>H166*Assumptions!$G$18</f>
        <v>0</v>
      </c>
      <c r="K166" s="160">
        <f>I166*(1+Assumptions!K$19)</f>
        <v>0</v>
      </c>
      <c r="L166" s="160">
        <f>K166*(1+Assumptions!L$19)</f>
        <v>0</v>
      </c>
      <c r="M166" s="160">
        <f>L166*(1+Assumptions!M$19)</f>
        <v>0</v>
      </c>
      <c r="N166" s="160">
        <f>M166*(1+Assumptions!N$19)</f>
        <v>0</v>
      </c>
      <c r="O166" s="160">
        <f>N166*(1+Assumptions!O$19)</f>
        <v>0</v>
      </c>
    </row>
    <row r="167" spans="2:17" customFormat="1" outlineLevel="1" x14ac:dyDescent="0.2">
      <c r="C167" s="213"/>
      <c r="D167" s="156"/>
      <c r="E167" s="187">
        <v>0</v>
      </c>
      <c r="F167" s="188"/>
      <c r="G167" s="156"/>
      <c r="H167" s="157">
        <f t="shared" si="24"/>
        <v>0</v>
      </c>
      <c r="I167" s="160">
        <f>H167*Assumptions!$G$18</f>
        <v>0</v>
      </c>
      <c r="K167" s="160">
        <f>I167*(1+Assumptions!K$19)</f>
        <v>0</v>
      </c>
      <c r="L167" s="160">
        <f>K167*(1+Assumptions!L$19)</f>
        <v>0</v>
      </c>
      <c r="M167" s="160">
        <f>L167*(1+Assumptions!M$19)</f>
        <v>0</v>
      </c>
      <c r="N167" s="160">
        <f>M167*(1+Assumptions!N$19)</f>
        <v>0</v>
      </c>
      <c r="O167" s="160">
        <f>N167*(1+Assumptions!O$19)</f>
        <v>0</v>
      </c>
    </row>
    <row r="168" spans="2:17" customFormat="1" outlineLevel="1" x14ac:dyDescent="0.2">
      <c r="C168" s="213"/>
      <c r="D168" s="156"/>
      <c r="E168" s="187">
        <v>0</v>
      </c>
      <c r="F168" s="188"/>
      <c r="G168" s="156"/>
      <c r="H168" s="157">
        <f t="shared" si="24"/>
        <v>0</v>
      </c>
      <c r="I168" s="160">
        <f>H168*Assumptions!$G$18</f>
        <v>0</v>
      </c>
      <c r="K168" s="160">
        <f>I168*(1+Assumptions!K$19)</f>
        <v>0</v>
      </c>
      <c r="L168" s="160">
        <f>K168*(1+Assumptions!L$19)</f>
        <v>0</v>
      </c>
      <c r="M168" s="160">
        <f>L168*(1+Assumptions!M$19)</f>
        <v>0</v>
      </c>
      <c r="N168" s="160">
        <f>M168*(1+Assumptions!N$19)</f>
        <v>0</v>
      </c>
      <c r="O168" s="160">
        <f>N168*(1+Assumptions!O$19)</f>
        <v>0</v>
      </c>
    </row>
    <row r="169" spans="2:17" customFormat="1" outlineLevel="1" x14ac:dyDescent="0.2">
      <c r="C169" s="213"/>
      <c r="D169" s="156"/>
      <c r="E169" s="187">
        <v>0</v>
      </c>
      <c r="F169" s="188"/>
      <c r="G169" s="156"/>
      <c r="H169" s="157">
        <f t="shared" si="24"/>
        <v>0</v>
      </c>
      <c r="I169" s="160">
        <f>H169*Assumptions!$G$18</f>
        <v>0</v>
      </c>
      <c r="K169" s="160">
        <f>I169*(1+Assumptions!K$19)</f>
        <v>0</v>
      </c>
      <c r="L169" s="160">
        <f>K169*(1+Assumptions!L$19)</f>
        <v>0</v>
      </c>
      <c r="M169" s="160">
        <f>L169*(1+Assumptions!M$19)</f>
        <v>0</v>
      </c>
      <c r="N169" s="160">
        <f>M169*(1+Assumptions!N$19)</f>
        <v>0</v>
      </c>
      <c r="O169" s="160">
        <f>N169*(1+Assumptions!O$19)</f>
        <v>0</v>
      </c>
    </row>
    <row r="170" spans="2:17" customFormat="1" outlineLevel="1" x14ac:dyDescent="0.2">
      <c r="C170" s="65" t="s">
        <v>272</v>
      </c>
      <c r="K170" s="156"/>
      <c r="L170" s="156"/>
      <c r="M170" s="156"/>
      <c r="N170" s="156"/>
      <c r="O170" s="156"/>
    </row>
    <row r="171" spans="2:17" outlineLevel="1" x14ac:dyDescent="0.2">
      <c r="B171" s="144"/>
      <c r="C171" s="145"/>
      <c r="D171" s="144"/>
      <c r="E171" s="144"/>
      <c r="F171" s="144"/>
      <c r="G171" s="144"/>
      <c r="H171" s="146"/>
      <c r="I171" s="146"/>
      <c r="J171" s="147"/>
      <c r="K171" s="147"/>
      <c r="L171" s="147"/>
      <c r="M171" s="147"/>
      <c r="N171" s="147"/>
      <c r="O171" s="147"/>
    </row>
    <row r="172" spans="2:17" ht="16" x14ac:dyDescent="0.2">
      <c r="C172" s="141" t="s">
        <v>281</v>
      </c>
      <c r="E172" s="134"/>
      <c r="H172" s="157">
        <f>SUM(H174:H183)</f>
        <v>0</v>
      </c>
      <c r="I172" s="160">
        <f>SUM(I174:I183)</f>
        <v>0</v>
      </c>
      <c r="J172" s="142"/>
      <c r="K172" s="160">
        <f>IF($F172="Exclude",0,SUM(K174:K183)*K$42)</f>
        <v>0</v>
      </c>
      <c r="L172" s="160">
        <f>IF($F172="Exclude",0,SUM(L174:L183)*L$42)</f>
        <v>0</v>
      </c>
      <c r="M172" s="160">
        <f>IF($F172="Exclude",0,SUM(M174:M183)*M$42)</f>
        <v>0</v>
      </c>
      <c r="N172" s="160">
        <f>IF($F172="Exclude",0,SUM(N174:N183)*N$42)</f>
        <v>0</v>
      </c>
      <c r="O172" s="160">
        <f>IF($F172="Exclude",0,SUM(O174:O183)*O$42)</f>
        <v>0</v>
      </c>
      <c r="Q172" s="134"/>
    </row>
    <row r="173" spans="2:17" ht="32" outlineLevel="1" x14ac:dyDescent="0.2">
      <c r="C173" s="139" t="s">
        <v>265</v>
      </c>
      <c r="D173" s="158" t="s">
        <v>266</v>
      </c>
      <c r="E173" s="158" t="s">
        <v>267</v>
      </c>
      <c r="F173" s="158" t="s">
        <v>268</v>
      </c>
      <c r="G173" s="158" t="s">
        <v>269</v>
      </c>
      <c r="H173" s="143" t="s">
        <v>270</v>
      </c>
      <c r="I173" s="143" t="s">
        <v>271</v>
      </c>
      <c r="J173" s="142"/>
      <c r="K173" s="143"/>
      <c r="L173" s="143"/>
      <c r="M173" s="143"/>
      <c r="N173" s="143"/>
      <c r="O173" s="143"/>
    </row>
    <row r="174" spans="2:17" customFormat="1" outlineLevel="1" x14ac:dyDescent="0.2">
      <c r="C174" s="213"/>
      <c r="D174" s="156"/>
      <c r="E174" s="187">
        <v>0</v>
      </c>
      <c r="F174" s="188"/>
      <c r="G174" s="156"/>
      <c r="H174" s="157">
        <f t="shared" ref="H174:H183" si="25">D174*E174*F174*G174</f>
        <v>0</v>
      </c>
      <c r="I174" s="160">
        <f>H174*Assumptions!$G$18</f>
        <v>0</v>
      </c>
      <c r="K174" s="160">
        <f>I174*(1+Assumptions!K$19)</f>
        <v>0</v>
      </c>
      <c r="L174" s="160">
        <f>K174*(1+Assumptions!L$19)</f>
        <v>0</v>
      </c>
      <c r="M174" s="160">
        <f>L174*(1+Assumptions!M$19)</f>
        <v>0</v>
      </c>
      <c r="N174" s="160">
        <f>M174*(1+Assumptions!N$19)</f>
        <v>0</v>
      </c>
      <c r="O174" s="160">
        <f>N174*(1+Assumptions!O$19)</f>
        <v>0</v>
      </c>
    </row>
    <row r="175" spans="2:17" customFormat="1" outlineLevel="1" x14ac:dyDescent="0.2">
      <c r="C175" s="213"/>
      <c r="D175" s="156"/>
      <c r="E175" s="187">
        <v>0</v>
      </c>
      <c r="F175" s="188"/>
      <c r="G175" s="156"/>
      <c r="H175" s="157">
        <f t="shared" si="25"/>
        <v>0</v>
      </c>
      <c r="I175" s="160">
        <f>H175*Assumptions!$G$18</f>
        <v>0</v>
      </c>
      <c r="K175" s="160">
        <f>I175*(1+Assumptions!K$19)</f>
        <v>0</v>
      </c>
      <c r="L175" s="160">
        <f>K175*(1+Assumptions!L$19)</f>
        <v>0</v>
      </c>
      <c r="M175" s="160">
        <f>L175*(1+Assumptions!M$19)</f>
        <v>0</v>
      </c>
      <c r="N175" s="160">
        <f>M175*(1+Assumptions!N$19)</f>
        <v>0</v>
      </c>
      <c r="O175" s="160">
        <f>N175*(1+Assumptions!O$19)</f>
        <v>0</v>
      </c>
    </row>
    <row r="176" spans="2:17" customFormat="1" outlineLevel="1" x14ac:dyDescent="0.2">
      <c r="C176" s="213"/>
      <c r="D176" s="156"/>
      <c r="E176" s="187">
        <v>0</v>
      </c>
      <c r="F176" s="188"/>
      <c r="G176" s="156"/>
      <c r="H176" s="157">
        <f t="shared" si="25"/>
        <v>0</v>
      </c>
      <c r="I176" s="160">
        <f>H176*Assumptions!$G$18</f>
        <v>0</v>
      </c>
      <c r="K176" s="160">
        <f>I176*(1+Assumptions!K$19)</f>
        <v>0</v>
      </c>
      <c r="L176" s="160">
        <f>K176*(1+Assumptions!L$19)</f>
        <v>0</v>
      </c>
      <c r="M176" s="160">
        <f>L176*(1+Assumptions!M$19)</f>
        <v>0</v>
      </c>
      <c r="N176" s="160">
        <f>M176*(1+Assumptions!N$19)</f>
        <v>0</v>
      </c>
      <c r="O176" s="160">
        <f>N176*(1+Assumptions!O$19)</f>
        <v>0</v>
      </c>
    </row>
    <row r="177" spans="2:15" customFormat="1" outlineLevel="1" x14ac:dyDescent="0.2">
      <c r="C177" s="213"/>
      <c r="D177" s="156"/>
      <c r="E177" s="187">
        <v>0</v>
      </c>
      <c r="F177" s="188"/>
      <c r="G177" s="156"/>
      <c r="H177" s="157">
        <f t="shared" si="25"/>
        <v>0</v>
      </c>
      <c r="I177" s="160">
        <f>H177*Assumptions!$G$18</f>
        <v>0</v>
      </c>
      <c r="K177" s="160">
        <f>I177*(1+Assumptions!K$19)</f>
        <v>0</v>
      </c>
      <c r="L177" s="160">
        <f>K177*(1+Assumptions!L$19)</f>
        <v>0</v>
      </c>
      <c r="M177" s="160">
        <f>L177*(1+Assumptions!M$19)</f>
        <v>0</v>
      </c>
      <c r="N177" s="160">
        <f>M177*(1+Assumptions!N$19)</f>
        <v>0</v>
      </c>
      <c r="O177" s="160">
        <f>N177*(1+Assumptions!O$19)</f>
        <v>0</v>
      </c>
    </row>
    <row r="178" spans="2:15" customFormat="1" outlineLevel="1" x14ac:dyDescent="0.2">
      <c r="C178" s="213"/>
      <c r="D178" s="156"/>
      <c r="E178" s="187">
        <v>0</v>
      </c>
      <c r="F178" s="188"/>
      <c r="G178" s="156"/>
      <c r="H178" s="157">
        <f t="shared" si="25"/>
        <v>0</v>
      </c>
      <c r="I178" s="160">
        <f>H178*Assumptions!$G$18</f>
        <v>0</v>
      </c>
      <c r="K178" s="160">
        <f>I178*(1+Assumptions!K$19)</f>
        <v>0</v>
      </c>
      <c r="L178" s="160">
        <f>K178*(1+Assumptions!L$19)</f>
        <v>0</v>
      </c>
      <c r="M178" s="160">
        <f>L178*(1+Assumptions!M$19)</f>
        <v>0</v>
      </c>
      <c r="N178" s="160">
        <f>M178*(1+Assumptions!N$19)</f>
        <v>0</v>
      </c>
      <c r="O178" s="160">
        <f>N178*(1+Assumptions!O$19)</f>
        <v>0</v>
      </c>
    </row>
    <row r="179" spans="2:15" customFormat="1" outlineLevel="1" x14ac:dyDescent="0.2">
      <c r="C179" s="213"/>
      <c r="D179" s="156"/>
      <c r="E179" s="187">
        <v>0</v>
      </c>
      <c r="F179" s="188"/>
      <c r="G179" s="156"/>
      <c r="H179" s="157">
        <f t="shared" si="25"/>
        <v>0</v>
      </c>
      <c r="I179" s="160">
        <f>H179*Assumptions!$G$18</f>
        <v>0</v>
      </c>
      <c r="K179" s="160">
        <f>I179*(1+Assumptions!K$19)</f>
        <v>0</v>
      </c>
      <c r="L179" s="160">
        <f>K179*(1+Assumptions!L$19)</f>
        <v>0</v>
      </c>
      <c r="M179" s="160">
        <f>L179*(1+Assumptions!M$19)</f>
        <v>0</v>
      </c>
      <c r="N179" s="160">
        <f>M179*(1+Assumptions!N$19)</f>
        <v>0</v>
      </c>
      <c r="O179" s="160">
        <f>N179*(1+Assumptions!O$19)</f>
        <v>0</v>
      </c>
    </row>
    <row r="180" spans="2:15" customFormat="1" outlineLevel="1" x14ac:dyDescent="0.2">
      <c r="C180" s="213"/>
      <c r="D180" s="156"/>
      <c r="E180" s="187">
        <v>0</v>
      </c>
      <c r="F180" s="188"/>
      <c r="G180" s="156"/>
      <c r="H180" s="157">
        <f t="shared" si="25"/>
        <v>0</v>
      </c>
      <c r="I180" s="160">
        <f>H180*Assumptions!$G$18</f>
        <v>0</v>
      </c>
      <c r="K180" s="160">
        <f>I180*(1+Assumptions!K$19)</f>
        <v>0</v>
      </c>
      <c r="L180" s="160">
        <f>K180*(1+Assumptions!L$19)</f>
        <v>0</v>
      </c>
      <c r="M180" s="160">
        <f>L180*(1+Assumptions!M$19)</f>
        <v>0</v>
      </c>
      <c r="N180" s="160">
        <f>M180*(1+Assumptions!N$19)</f>
        <v>0</v>
      </c>
      <c r="O180" s="160">
        <f>N180*(1+Assumptions!O$19)</f>
        <v>0</v>
      </c>
    </row>
    <row r="181" spans="2:15" customFormat="1" outlineLevel="1" x14ac:dyDescent="0.2">
      <c r="C181" s="213"/>
      <c r="D181" s="156"/>
      <c r="E181" s="187">
        <v>0</v>
      </c>
      <c r="F181" s="188"/>
      <c r="G181" s="156"/>
      <c r="H181" s="157">
        <f t="shared" si="25"/>
        <v>0</v>
      </c>
      <c r="I181" s="160">
        <f>H181*Assumptions!$G$18</f>
        <v>0</v>
      </c>
      <c r="K181" s="160">
        <f>I181*(1+Assumptions!K$19)</f>
        <v>0</v>
      </c>
      <c r="L181" s="160">
        <f>K181*(1+Assumptions!L$19)</f>
        <v>0</v>
      </c>
      <c r="M181" s="160">
        <f>L181*(1+Assumptions!M$19)</f>
        <v>0</v>
      </c>
      <c r="N181" s="160">
        <f>M181*(1+Assumptions!N$19)</f>
        <v>0</v>
      </c>
      <c r="O181" s="160">
        <f>N181*(1+Assumptions!O$19)</f>
        <v>0</v>
      </c>
    </row>
    <row r="182" spans="2:15" customFormat="1" outlineLevel="1" x14ac:dyDescent="0.2">
      <c r="C182" s="213"/>
      <c r="D182" s="156"/>
      <c r="E182" s="187">
        <v>0</v>
      </c>
      <c r="F182" s="188"/>
      <c r="G182" s="156"/>
      <c r="H182" s="157">
        <f t="shared" si="25"/>
        <v>0</v>
      </c>
      <c r="I182" s="160">
        <f>H182*Assumptions!$G$18</f>
        <v>0</v>
      </c>
      <c r="K182" s="160">
        <f>I182*(1+Assumptions!K$19)</f>
        <v>0</v>
      </c>
      <c r="L182" s="160">
        <f>K182*(1+Assumptions!L$19)</f>
        <v>0</v>
      </c>
      <c r="M182" s="160">
        <f>L182*(1+Assumptions!M$19)</f>
        <v>0</v>
      </c>
      <c r="N182" s="160">
        <f>M182*(1+Assumptions!N$19)</f>
        <v>0</v>
      </c>
      <c r="O182" s="160">
        <f>N182*(1+Assumptions!O$19)</f>
        <v>0</v>
      </c>
    </row>
    <row r="183" spans="2:15" customFormat="1" outlineLevel="1" x14ac:dyDescent="0.2">
      <c r="C183" s="213"/>
      <c r="D183" s="156"/>
      <c r="E183" s="187">
        <v>0</v>
      </c>
      <c r="F183" s="188"/>
      <c r="G183" s="156"/>
      <c r="H183" s="157">
        <f t="shared" si="25"/>
        <v>0</v>
      </c>
      <c r="I183" s="160">
        <f>H183*Assumptions!$G$18</f>
        <v>0</v>
      </c>
      <c r="K183" s="160">
        <f>I183*(1+Assumptions!K$19)</f>
        <v>0</v>
      </c>
      <c r="L183" s="160">
        <f>K183*(1+Assumptions!L$19)</f>
        <v>0</v>
      </c>
      <c r="M183" s="160">
        <f>L183*(1+Assumptions!M$19)</f>
        <v>0</v>
      </c>
      <c r="N183" s="160">
        <f>M183*(1+Assumptions!N$19)</f>
        <v>0</v>
      </c>
      <c r="O183" s="160">
        <f>N183*(1+Assumptions!O$19)</f>
        <v>0</v>
      </c>
    </row>
    <row r="184" spans="2:15" customFormat="1" outlineLevel="1" x14ac:dyDescent="0.2">
      <c r="C184" s="65" t="s">
        <v>272</v>
      </c>
      <c r="K184" s="156"/>
      <c r="L184" s="156"/>
      <c r="M184" s="156"/>
      <c r="N184" s="156"/>
      <c r="O184" s="156"/>
    </row>
    <row r="185" spans="2:15" outlineLevel="1" x14ac:dyDescent="0.2">
      <c r="B185" s="144"/>
      <c r="C185" s="145"/>
      <c r="D185" s="144"/>
      <c r="E185" s="144"/>
      <c r="F185" s="144"/>
      <c r="G185" s="144"/>
      <c r="H185" s="146"/>
      <c r="I185" s="146"/>
      <c r="J185" s="147"/>
      <c r="K185" s="147"/>
      <c r="L185" s="147"/>
      <c r="M185" s="147"/>
      <c r="N185" s="147"/>
      <c r="O185" s="147"/>
    </row>
  </sheetData>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465D0AA1-FDB3-4CA1-8B10-7B4A057A8B04}">
          <x14:formula1>
            <xm:f>'Drop-downs'!$H$2:$H$3</xm:f>
          </x14:formula1>
          <xm:sqref>G15 G30 G44 G64 G54 G186:G1048576 G172 G88 G102 G116 G130 G144 G158 G74</xm:sqref>
        </x14:dataValidation>
        <x14:dataValidation type="list" allowBlank="1" showInputMessage="1" showErrorMessage="1" xr:uid="{59D03684-8CE1-4C69-8132-A28B64B2B788}">
          <x14:formula1>
            <xm:f>'Drop-downs'!$F$2:$F$3</xm:f>
          </x14:formula1>
          <xm:sqref>F15 F30 F44 F64 F54 F186:F1048576 F172 F88 F102 F116 F130 F144 F158 F74</xm:sqref>
        </x14:dataValidation>
        <x14:dataValidation type="list" allowBlank="1" showInputMessage="1" showErrorMessage="1" xr:uid="{AE8FD240-C622-40F6-AEDC-BF7F1C2A662D}">
          <x14:formula1>
            <xm:f>'Drop-downs'!$J$2:$O$2</xm:f>
          </x14:formula1>
          <xm:sqref>E15 E172 E158 E144 E130 E116 E102 E88 E30 E186:E1048576 E54 E44 E64 E74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D9CD-1B56-4067-BC03-351DFE1E4D99}">
  <sheetPr>
    <tabColor theme="9" tint="-0.499984740745262"/>
  </sheetPr>
  <dimension ref="B1:T167"/>
  <sheetViews>
    <sheetView workbookViewId="0">
      <pane xSplit="3" ySplit="3" topLeftCell="D4" activePane="bottomRight" state="frozen"/>
      <selection pane="topRight" activeCell="D1" sqref="D1"/>
      <selection pane="bottomLeft" activeCell="A4" sqref="A4"/>
      <selection pane="bottomRight" activeCell="H156" sqref="H156:I165"/>
    </sheetView>
  </sheetViews>
  <sheetFormatPr baseColWidth="10" defaultColWidth="9.1640625" defaultRowHeight="15" outlineLevelRow="1" x14ac:dyDescent="0.2"/>
  <cols>
    <col min="1" max="1" width="3.33203125" style="116" customWidth="1"/>
    <col min="2" max="2" width="6" style="133" customWidth="1"/>
    <col min="3" max="3" width="43.83203125" style="138" customWidth="1"/>
    <col min="4" max="4" width="17.1640625" style="133" customWidth="1"/>
    <col min="5" max="5" width="15.5" style="133" customWidth="1"/>
    <col min="6" max="6" width="11.5" style="133" customWidth="1"/>
    <col min="7" max="7" width="19.5" style="133" customWidth="1"/>
    <col min="8" max="9" width="19.83203125" style="132" customWidth="1"/>
    <col min="10" max="10" width="1.5" style="116" customWidth="1"/>
    <col min="11" max="15" width="19.83203125" style="116" customWidth="1"/>
    <col min="16" max="16" width="3.5" style="116" customWidth="1"/>
    <col min="17" max="17" width="27.33203125" style="133" customWidth="1"/>
    <col min="18" max="16384" width="9.1640625" style="116"/>
  </cols>
  <sheetData>
    <row r="1" spans="2:17" x14ac:dyDescent="0.2">
      <c r="B1" s="116"/>
      <c r="D1" s="116"/>
      <c r="E1" s="116"/>
      <c r="F1" s="116"/>
      <c r="G1" s="116"/>
      <c r="H1" s="116"/>
      <c r="I1" s="116"/>
    </row>
    <row r="2" spans="2:17" x14ac:dyDescent="0.2">
      <c r="B2" s="126" t="s">
        <v>140</v>
      </c>
      <c r="C2" s="137"/>
      <c r="D2" s="126"/>
      <c r="E2" s="126"/>
      <c r="F2" s="126"/>
      <c r="G2" s="126"/>
      <c r="H2" s="124"/>
      <c r="I2" s="124"/>
      <c r="K2" s="126" t="s">
        <v>148</v>
      </c>
      <c r="L2" s="126"/>
      <c r="M2" s="126"/>
      <c r="N2" s="126"/>
      <c r="O2" s="126"/>
      <c r="Q2" s="148" t="s">
        <v>149</v>
      </c>
    </row>
    <row r="3" spans="2:17" s="115" customFormat="1" ht="34.5" customHeight="1" x14ac:dyDescent="0.2">
      <c r="B3" s="127"/>
      <c r="C3" s="127" t="s">
        <v>150</v>
      </c>
      <c r="D3" s="127"/>
      <c r="E3" s="127" t="s">
        <v>258</v>
      </c>
      <c r="F3" s="128" t="s">
        <v>259</v>
      </c>
      <c r="G3" s="128" t="s">
        <v>290</v>
      </c>
      <c r="H3" s="159" t="s">
        <v>151</v>
      </c>
      <c r="I3" s="159" t="s">
        <v>152</v>
      </c>
      <c r="J3" s="129"/>
      <c r="K3" s="130">
        <v>2025</v>
      </c>
      <c r="L3" s="130">
        <v>2026</v>
      </c>
      <c r="M3" s="130">
        <v>2027</v>
      </c>
      <c r="N3" s="130">
        <v>2028</v>
      </c>
      <c r="O3" s="130">
        <v>2029</v>
      </c>
      <c r="Q3" s="148"/>
    </row>
    <row r="4" spans="2:17" customFormat="1" ht="15.75" customHeight="1" x14ac:dyDescent="0.2">
      <c r="B4" s="65" t="s">
        <v>153</v>
      </c>
      <c r="C4" s="65"/>
      <c r="D4" s="65"/>
      <c r="E4" s="65"/>
      <c r="F4" s="65"/>
      <c r="G4" s="65"/>
      <c r="H4" s="162">
        <f>H5+H6</f>
        <v>0</v>
      </c>
      <c r="I4" s="163">
        <f>I5+I6</f>
        <v>0</v>
      </c>
      <c r="K4" s="163">
        <f t="shared" ref="K4:O4" si="0">K5+K6</f>
        <v>0</v>
      </c>
      <c r="L4" s="163">
        <f t="shared" si="0"/>
        <v>0</v>
      </c>
      <c r="M4" s="163">
        <f t="shared" si="0"/>
        <v>0</v>
      </c>
      <c r="N4" s="163">
        <f t="shared" si="0"/>
        <v>0</v>
      </c>
      <c r="O4" s="163">
        <f t="shared" si="0"/>
        <v>0</v>
      </c>
    </row>
    <row r="5" spans="2:17" customFormat="1" ht="15.75" customHeight="1" outlineLevel="1" x14ac:dyDescent="0.2">
      <c r="C5" s="133" t="s">
        <v>154</v>
      </c>
      <c r="H5" s="157">
        <f>SUMIF($G$15:$G$167,$C5,$H$15:$H$167)</f>
        <v>0</v>
      </c>
      <c r="I5" s="160">
        <f>SUMIF($G$15:$G$167,$C5,$I$15:$I$167)</f>
        <v>0</v>
      </c>
      <c r="K5" s="160">
        <f t="shared" ref="K5:O6" si="1">SUMIF($G$15:$G$55,$C5,K$15:K$55)</f>
        <v>0</v>
      </c>
      <c r="L5" s="160">
        <f t="shared" si="1"/>
        <v>0</v>
      </c>
      <c r="M5" s="160">
        <f t="shared" si="1"/>
        <v>0</v>
      </c>
      <c r="N5" s="160">
        <f t="shared" si="1"/>
        <v>0</v>
      </c>
      <c r="O5" s="160">
        <f t="shared" si="1"/>
        <v>0</v>
      </c>
    </row>
    <row r="6" spans="2:17" customFormat="1" ht="15.75" customHeight="1" outlineLevel="1" x14ac:dyDescent="0.2">
      <c r="C6" t="s">
        <v>155</v>
      </c>
      <c r="H6" s="157">
        <f>SUMIF($G$15:$G$167,$C6,$H$15:$H$167)</f>
        <v>0</v>
      </c>
      <c r="I6" s="160">
        <f>SUMIF($G$15:$G$167,$C6,$I$15:$I$167)</f>
        <v>0</v>
      </c>
      <c r="K6" s="160">
        <f t="shared" si="1"/>
        <v>0</v>
      </c>
      <c r="L6" s="160">
        <f t="shared" si="1"/>
        <v>0</v>
      </c>
      <c r="M6" s="160">
        <f t="shared" si="1"/>
        <v>0</v>
      </c>
      <c r="N6" s="160">
        <f t="shared" si="1"/>
        <v>0</v>
      </c>
      <c r="O6" s="160">
        <f t="shared" si="1"/>
        <v>0</v>
      </c>
    </row>
    <row r="7" spans="2:17" customFormat="1" ht="15.75" customHeight="1" outlineLevel="1" x14ac:dyDescent="0.2">
      <c r="B7" s="65" t="s">
        <v>156</v>
      </c>
    </row>
    <row r="8" spans="2:17" customFormat="1" ht="15.75" customHeight="1" outlineLevel="1" x14ac:dyDescent="0.2">
      <c r="C8" t="s">
        <v>157</v>
      </c>
      <c r="H8" s="157">
        <f>SUMIF($E$14:$E$167,$C8,H$14:H$167)</f>
        <v>0</v>
      </c>
      <c r="I8" s="160">
        <f>SUMIF($E$14:$E$167,$C8,I$14:I$167)</f>
        <v>0</v>
      </c>
      <c r="K8" s="160">
        <f t="shared" ref="K8:O9" si="2">SUMIF($E$14:$E$167,$C8,K$14:K$167)</f>
        <v>0</v>
      </c>
      <c r="L8" s="160">
        <f t="shared" si="2"/>
        <v>0</v>
      </c>
      <c r="M8" s="160">
        <f t="shared" si="2"/>
        <v>0</v>
      </c>
      <c r="N8" s="160">
        <f t="shared" si="2"/>
        <v>0</v>
      </c>
      <c r="O8" s="160">
        <f t="shared" si="2"/>
        <v>0</v>
      </c>
    </row>
    <row r="9" spans="2:17" customFormat="1" ht="15.75" customHeight="1" outlineLevel="1" x14ac:dyDescent="0.2">
      <c r="C9" t="s">
        <v>158</v>
      </c>
      <c r="H9" s="157">
        <f>SUMIF($E$14:$E$167,$C9,H$14:H$167)</f>
        <v>0</v>
      </c>
      <c r="I9" s="160">
        <f>SUMIF($E$14:$E$167,$C9,I$14:I$167)</f>
        <v>0</v>
      </c>
      <c r="K9" s="160">
        <f t="shared" si="2"/>
        <v>0</v>
      </c>
      <c r="L9" s="160">
        <f t="shared" si="2"/>
        <v>0</v>
      </c>
      <c r="M9" s="160">
        <f t="shared" si="2"/>
        <v>0</v>
      </c>
      <c r="N9" s="160">
        <f t="shared" si="2"/>
        <v>0</v>
      </c>
      <c r="O9" s="160">
        <f t="shared" si="2"/>
        <v>0</v>
      </c>
    </row>
    <row r="10" spans="2:17" customFormat="1" ht="15.75" customHeight="1" outlineLevel="1" x14ac:dyDescent="0.2">
      <c r="C10" t="s">
        <v>159</v>
      </c>
      <c r="H10" s="157"/>
      <c r="I10" s="160"/>
      <c r="K10" s="160"/>
      <c r="L10" s="160"/>
      <c r="M10" s="160"/>
      <c r="N10" s="160"/>
      <c r="O10" s="160"/>
    </row>
    <row r="11" spans="2:17" customFormat="1" ht="15.75" customHeight="1" outlineLevel="1" x14ac:dyDescent="0.2">
      <c r="C11" t="s">
        <v>161</v>
      </c>
      <c r="H11" s="157">
        <f t="shared" ref="H11:I13" si="3">SUMIF($E$14:$E$167,$C11,H$14:H$167)</f>
        <v>0</v>
      </c>
      <c r="I11" s="160">
        <f t="shared" si="3"/>
        <v>0</v>
      </c>
      <c r="K11" s="160">
        <f t="shared" ref="K11:O13" si="4">SUMIF($E$14:$E$167,$C11,K$14:K$167)</f>
        <v>0</v>
      </c>
      <c r="L11" s="160">
        <f t="shared" si="4"/>
        <v>0</v>
      </c>
      <c r="M11" s="160">
        <f t="shared" si="4"/>
        <v>0</v>
      </c>
      <c r="N11" s="160">
        <f t="shared" si="4"/>
        <v>0</v>
      </c>
      <c r="O11" s="160">
        <f t="shared" si="4"/>
        <v>0</v>
      </c>
    </row>
    <row r="12" spans="2:17" customFormat="1" ht="15.75" customHeight="1" outlineLevel="1" x14ac:dyDescent="0.2">
      <c r="C12" t="s">
        <v>160</v>
      </c>
      <c r="H12" s="157">
        <f t="shared" si="3"/>
        <v>0</v>
      </c>
      <c r="I12" s="160">
        <f t="shared" si="3"/>
        <v>0</v>
      </c>
      <c r="K12" s="160">
        <f t="shared" si="4"/>
        <v>0</v>
      </c>
      <c r="L12" s="160">
        <f t="shared" si="4"/>
        <v>0</v>
      </c>
      <c r="M12" s="160">
        <f t="shared" si="4"/>
        <v>0</v>
      </c>
      <c r="N12" s="160">
        <f t="shared" si="4"/>
        <v>0</v>
      </c>
      <c r="O12" s="160">
        <f t="shared" si="4"/>
        <v>0</v>
      </c>
    </row>
    <row r="13" spans="2:17" customFormat="1" ht="15.75" customHeight="1" outlineLevel="1" x14ac:dyDescent="0.2">
      <c r="C13" t="s">
        <v>162</v>
      </c>
      <c r="H13" s="157">
        <f t="shared" si="3"/>
        <v>0</v>
      </c>
      <c r="I13" s="160">
        <f t="shared" si="3"/>
        <v>0</v>
      </c>
      <c r="K13" s="160">
        <f t="shared" si="4"/>
        <v>0</v>
      </c>
      <c r="L13" s="160">
        <f t="shared" si="4"/>
        <v>0</v>
      </c>
      <c r="M13" s="160">
        <f t="shared" si="4"/>
        <v>0</v>
      </c>
      <c r="N13" s="160">
        <f t="shared" si="4"/>
        <v>0</v>
      </c>
      <c r="O13" s="160">
        <f t="shared" si="4"/>
        <v>0</v>
      </c>
    </row>
    <row r="14" spans="2:17" customFormat="1" ht="16.25" customHeight="1" x14ac:dyDescent="0.2">
      <c r="B14" s="127"/>
      <c r="C14" s="127"/>
      <c r="D14" s="127"/>
      <c r="E14" s="127"/>
      <c r="F14" s="127"/>
      <c r="G14" s="127"/>
      <c r="H14" s="127"/>
      <c r="I14" s="127"/>
      <c r="J14" s="127"/>
      <c r="K14" s="127"/>
      <c r="L14" s="127"/>
      <c r="M14" s="127"/>
      <c r="N14" s="127"/>
      <c r="O14" s="127"/>
    </row>
    <row r="15" spans="2:17" ht="32" x14ac:dyDescent="0.2">
      <c r="B15" s="133">
        <v>3.1</v>
      </c>
      <c r="C15" s="141" t="s">
        <v>291</v>
      </c>
      <c r="E15" s="134" t="s">
        <v>158</v>
      </c>
      <c r="F15" s="133" t="s">
        <v>264</v>
      </c>
      <c r="G15" s="133" t="s">
        <v>154</v>
      </c>
      <c r="H15" s="157">
        <f>SUM(H17:H19)</f>
        <v>0</v>
      </c>
      <c r="I15" s="160">
        <f>SUM(I17:I19)</f>
        <v>0</v>
      </c>
      <c r="J15" s="142"/>
      <c r="K15" s="160">
        <f>IF($F15="Exclude",0,SUM(K17:K19)*K20)</f>
        <v>0</v>
      </c>
      <c r="L15" s="160">
        <f>IF($F15="Exclude",0,SUM(L17:L19)*L20)</f>
        <v>0</v>
      </c>
      <c r="M15" s="160">
        <f>IF($F15="Exclude",0,SUM(M17:M19)*M20)</f>
        <v>0</v>
      </c>
      <c r="N15" s="160">
        <f>IF($F15="Exclude",0,SUM(N17:N19)*N20)</f>
        <v>0</v>
      </c>
      <c r="O15" s="160">
        <f>IF($F15="Exclude",0,SUM(O17:O19)*O20)</f>
        <v>0</v>
      </c>
      <c r="Q15" s="134"/>
    </row>
    <row r="16" spans="2:17" ht="32" outlineLevel="1" x14ac:dyDescent="0.2">
      <c r="C16" s="139" t="s">
        <v>265</v>
      </c>
      <c r="D16" s="158" t="s">
        <v>266</v>
      </c>
      <c r="E16" s="158" t="s">
        <v>267</v>
      </c>
      <c r="F16" s="158" t="s">
        <v>268</v>
      </c>
      <c r="G16" s="158" t="s">
        <v>269</v>
      </c>
      <c r="H16" s="143" t="s">
        <v>270</v>
      </c>
      <c r="I16" s="143" t="s">
        <v>271</v>
      </c>
      <c r="J16" s="142"/>
      <c r="K16" s="143"/>
      <c r="L16" s="143"/>
      <c r="M16" s="143"/>
      <c r="N16" s="143"/>
      <c r="O16" s="143"/>
    </row>
    <row r="17" spans="2:20" customFormat="1" outlineLevel="1" x14ac:dyDescent="0.2">
      <c r="C17" s="213"/>
      <c r="D17" s="156"/>
      <c r="E17" s="161">
        <v>0</v>
      </c>
      <c r="F17" s="155"/>
      <c r="G17" s="156"/>
      <c r="H17" s="157">
        <f>D17*E17*F17*G17</f>
        <v>0</v>
      </c>
      <c r="I17" s="160">
        <f>H17*Assumptions!$G$18</f>
        <v>0</v>
      </c>
      <c r="K17" s="160">
        <f>I17*(1+Assumptions!K$19)</f>
        <v>0</v>
      </c>
      <c r="L17" s="160">
        <f>K17*(1+Assumptions!L$19)</f>
        <v>0</v>
      </c>
      <c r="M17" s="160">
        <f>L17*(1+Assumptions!M$19)</f>
        <v>0</v>
      </c>
      <c r="N17" s="160">
        <f>M17*(1+Assumptions!N$19)</f>
        <v>0</v>
      </c>
      <c r="O17" s="160">
        <f>N17*(1+Assumptions!O$19)</f>
        <v>0</v>
      </c>
    </row>
    <row r="18" spans="2:20" customFormat="1" outlineLevel="1" x14ac:dyDescent="0.2">
      <c r="C18" s="213"/>
      <c r="D18" s="156"/>
      <c r="E18" s="161">
        <v>0</v>
      </c>
      <c r="F18" s="155"/>
      <c r="G18" s="156"/>
      <c r="H18" s="157">
        <f>D18*E18*F18*G18</f>
        <v>0</v>
      </c>
      <c r="I18" s="160">
        <f>H18*Assumptions!$G$18</f>
        <v>0</v>
      </c>
      <c r="K18" s="160">
        <f>I18*(1+Assumptions!K$19)</f>
        <v>0</v>
      </c>
      <c r="L18" s="160">
        <f>K18*(1+Assumptions!L$19)</f>
        <v>0</v>
      </c>
      <c r="M18" s="160">
        <f>L18*(1+Assumptions!M$19)</f>
        <v>0</v>
      </c>
      <c r="N18" s="160">
        <f>M18*(1+Assumptions!N$19)</f>
        <v>0</v>
      </c>
      <c r="O18" s="160">
        <f>N18*(1+Assumptions!O$19)</f>
        <v>0</v>
      </c>
    </row>
    <row r="19" spans="2:20" customFormat="1" outlineLevel="1" x14ac:dyDescent="0.2">
      <c r="C19" s="213"/>
      <c r="D19" s="156"/>
      <c r="E19" s="161">
        <v>0</v>
      </c>
      <c r="F19" s="155"/>
      <c r="G19" s="156"/>
      <c r="H19" s="157">
        <f>D19*E19*F19*G19</f>
        <v>0</v>
      </c>
      <c r="I19" s="160">
        <f>H19*Assumptions!$G$18</f>
        <v>0</v>
      </c>
      <c r="K19" s="160">
        <f>I19*(1+Assumptions!K$19)</f>
        <v>0</v>
      </c>
      <c r="L19" s="160">
        <f>K19*(1+Assumptions!L$19)</f>
        <v>0</v>
      </c>
      <c r="M19" s="160">
        <f>L19*(1+Assumptions!M$19)</f>
        <v>0</v>
      </c>
      <c r="N19" s="160">
        <f>M19*(1+Assumptions!N$19)</f>
        <v>0</v>
      </c>
      <c r="O19" s="160">
        <f>N19*(1+Assumptions!O$19)</f>
        <v>0</v>
      </c>
    </row>
    <row r="20" spans="2:20" customFormat="1" outlineLevel="1" x14ac:dyDescent="0.2">
      <c r="C20" s="65" t="s">
        <v>272</v>
      </c>
      <c r="K20" s="156"/>
      <c r="L20" s="156">
        <v>1</v>
      </c>
      <c r="M20" s="156"/>
      <c r="N20" s="156"/>
      <c r="O20" s="156"/>
    </row>
    <row r="21" spans="2:20" outlineLevel="1" x14ac:dyDescent="0.2">
      <c r="B21" s="144"/>
      <c r="C21" s="145"/>
      <c r="D21" s="144"/>
      <c r="E21" s="144"/>
      <c r="F21" s="144"/>
      <c r="G21" s="144"/>
      <c r="H21" s="146"/>
      <c r="I21" s="146"/>
      <c r="J21" s="147"/>
      <c r="K21" s="147"/>
      <c r="L21" s="147"/>
      <c r="M21" s="147"/>
      <c r="N21" s="147"/>
      <c r="O21" s="147"/>
    </row>
    <row r="22" spans="2:20" ht="32" x14ac:dyDescent="0.2">
      <c r="B22" s="133">
        <v>3.2</v>
      </c>
      <c r="C22" s="141" t="s">
        <v>292</v>
      </c>
      <c r="E22" s="134" t="s">
        <v>158</v>
      </c>
      <c r="F22" s="133" t="s">
        <v>264</v>
      </c>
      <c r="G22" s="133" t="s">
        <v>154</v>
      </c>
      <c r="H22" s="157">
        <f>SUM(H24:H33)</f>
        <v>0</v>
      </c>
      <c r="I22" s="160">
        <f>SUM(I24:I33)</f>
        <v>0</v>
      </c>
      <c r="J22" s="142"/>
      <c r="K22" s="160">
        <f>IF($F22="Exclude",0,SUM(K24:K33)*K$34)</f>
        <v>0</v>
      </c>
      <c r="L22" s="160">
        <f>IF($F22="Exclude",0,SUM(L24:L33)*L$34)</f>
        <v>0</v>
      </c>
      <c r="M22" s="160">
        <f>IF($F22="Exclude",0,SUM(M24:M33)*M$34)</f>
        <v>0</v>
      </c>
      <c r="N22" s="160">
        <f>IF($F22="Exclude",0,SUM(N24:N33)*N$34)</f>
        <v>0</v>
      </c>
      <c r="O22" s="160">
        <f>IF($F22="Exclude",0,SUM(O24:O33)*O$34)</f>
        <v>0</v>
      </c>
      <c r="Q22" s="134"/>
    </row>
    <row r="23" spans="2:20" ht="32" outlineLevel="1" x14ac:dyDescent="0.2">
      <c r="C23" s="139" t="s">
        <v>265</v>
      </c>
      <c r="D23" s="158" t="s">
        <v>266</v>
      </c>
      <c r="E23" s="158" t="s">
        <v>267</v>
      </c>
      <c r="F23" s="158" t="s">
        <v>268</v>
      </c>
      <c r="G23" s="158" t="s">
        <v>269</v>
      </c>
      <c r="H23" s="143" t="s">
        <v>270</v>
      </c>
      <c r="I23" s="143" t="s">
        <v>271</v>
      </c>
      <c r="J23" s="142"/>
      <c r="K23" s="143"/>
      <c r="L23" s="143"/>
      <c r="M23" s="143"/>
      <c r="N23" s="143"/>
      <c r="O23" s="143"/>
    </row>
    <row r="24" spans="2:20" customFormat="1" outlineLevel="1" x14ac:dyDescent="0.2">
      <c r="C24" s="213"/>
      <c r="D24" s="156"/>
      <c r="E24" s="161">
        <v>0</v>
      </c>
      <c r="F24" s="155"/>
      <c r="G24" s="156"/>
      <c r="H24" s="157">
        <f t="shared" ref="H24:H33" si="5">D24*E24*F24*G24</f>
        <v>0</v>
      </c>
      <c r="I24" s="160">
        <f>H24*Assumptions!$G$18</f>
        <v>0</v>
      </c>
      <c r="K24" s="160">
        <f>I24*(1+Assumptions!K$19)</f>
        <v>0</v>
      </c>
      <c r="L24" s="160">
        <f>K24*(1+Assumptions!L$19)</f>
        <v>0</v>
      </c>
      <c r="M24" s="160">
        <f>L24*(1+Assumptions!M$19)</f>
        <v>0</v>
      </c>
      <c r="N24" s="160">
        <f>M24*(1+Assumptions!N$19)</f>
        <v>0</v>
      </c>
      <c r="O24" s="160">
        <f>N24*(1+Assumptions!O$19)</f>
        <v>0</v>
      </c>
      <c r="Q24" t="s">
        <v>293</v>
      </c>
      <c r="R24" t="str" cm="1">
        <f t="array" ref="R24:S24">_xlfn.TEXTSPLIT(Q24," ")</f>
        <v>6</v>
      </c>
      <c r="S24" t="str">
        <v>days</v>
      </c>
    </row>
    <row r="25" spans="2:20" customFormat="1" outlineLevel="1" x14ac:dyDescent="0.2">
      <c r="C25" s="213"/>
      <c r="D25" s="156"/>
      <c r="E25" s="161">
        <v>0</v>
      </c>
      <c r="F25" s="155"/>
      <c r="G25" s="156"/>
      <c r="H25" s="157">
        <f t="shared" si="5"/>
        <v>0</v>
      </c>
      <c r="I25" s="160">
        <f>H25*Assumptions!$G$18</f>
        <v>0</v>
      </c>
      <c r="K25" s="160">
        <f>I25*(1+Assumptions!K$19)</f>
        <v>0</v>
      </c>
      <c r="L25" s="160">
        <f>K25*(1+Assumptions!L$19)</f>
        <v>0</v>
      </c>
      <c r="M25" s="160">
        <f>L25*(1+Assumptions!M$19)</f>
        <v>0</v>
      </c>
      <c r="N25" s="160">
        <f>M25*(1+Assumptions!N$19)</f>
        <v>0</v>
      </c>
      <c r="O25" s="160">
        <f>N25*(1+Assumptions!O$19)</f>
        <v>0</v>
      </c>
      <c r="Q25" t="s">
        <v>294</v>
      </c>
      <c r="R25" t="str" cm="1">
        <f t="array" ref="R25:S25">_xlfn.TEXTSPLIT(Q25," ")</f>
        <v>8</v>
      </c>
      <c r="S25" t="str">
        <v>nights</v>
      </c>
    </row>
    <row r="26" spans="2:20" customFormat="1" outlineLevel="1" x14ac:dyDescent="0.2">
      <c r="C26" s="213"/>
      <c r="D26" s="156"/>
      <c r="E26" s="161">
        <v>0</v>
      </c>
      <c r="F26" s="155"/>
      <c r="G26" s="156"/>
      <c r="H26" s="157">
        <f t="shared" si="5"/>
        <v>0</v>
      </c>
      <c r="I26" s="160">
        <f>H26*Assumptions!$G$18</f>
        <v>0</v>
      </c>
      <c r="K26" s="160">
        <f>I26*(1+Assumptions!K$19)</f>
        <v>0</v>
      </c>
      <c r="L26" s="160">
        <f>K26*(1+Assumptions!L$19)</f>
        <v>0</v>
      </c>
      <c r="M26" s="160">
        <f>L26*(1+Assumptions!M$19)</f>
        <v>0</v>
      </c>
      <c r="N26" s="160">
        <f>M26*(1+Assumptions!N$19)</f>
        <v>0</v>
      </c>
      <c r="O26" s="160">
        <f>N26*(1+Assumptions!O$19)</f>
        <v>0</v>
      </c>
      <c r="Q26" t="s">
        <v>295</v>
      </c>
      <c r="R26" t="str" cm="1">
        <f t="array" ref="R26:T26">_xlfn.TEXTSPLIT(Q26," ")</f>
        <v>2</v>
      </c>
      <c r="S26" t="str">
        <v>round</v>
      </c>
      <c r="T26" t="str">
        <v>trips</v>
      </c>
    </row>
    <row r="27" spans="2:20" customFormat="1" outlineLevel="1" x14ac:dyDescent="0.2">
      <c r="C27" s="213"/>
      <c r="D27" s="156"/>
      <c r="E27" s="161">
        <v>0</v>
      </c>
      <c r="F27" s="155"/>
      <c r="G27" s="156"/>
      <c r="H27" s="157">
        <f t="shared" si="5"/>
        <v>0</v>
      </c>
      <c r="I27" s="160">
        <f>H27*Assumptions!$G$18</f>
        <v>0</v>
      </c>
      <c r="K27" s="160">
        <f>I27*(1+Assumptions!K$19)</f>
        <v>0</v>
      </c>
      <c r="L27" s="160">
        <f>K27*(1+Assumptions!L$19)</f>
        <v>0</v>
      </c>
      <c r="M27" s="160">
        <f>L27*(1+Assumptions!M$19)</f>
        <v>0</v>
      </c>
      <c r="N27" s="160">
        <f>M27*(1+Assumptions!N$19)</f>
        <v>0</v>
      </c>
      <c r="O27" s="160">
        <f>N27*(1+Assumptions!O$19)</f>
        <v>0</v>
      </c>
      <c r="Q27" t="s">
        <v>293</v>
      </c>
      <c r="R27" t="str" cm="1">
        <f t="array" ref="R27:S27">_xlfn.TEXTSPLIT(Q27," ")</f>
        <v>6</v>
      </c>
      <c r="S27" t="str">
        <v>days</v>
      </c>
    </row>
    <row r="28" spans="2:20" customFormat="1" outlineLevel="1" x14ac:dyDescent="0.2">
      <c r="C28" s="213"/>
      <c r="D28" s="156"/>
      <c r="E28" s="161">
        <v>0</v>
      </c>
      <c r="F28" s="155"/>
      <c r="G28" s="156"/>
      <c r="H28" s="157">
        <f t="shared" si="5"/>
        <v>0</v>
      </c>
      <c r="I28" s="160">
        <f>H28*Assumptions!$G$18</f>
        <v>0</v>
      </c>
      <c r="K28" s="160">
        <f>I28*(1+Assumptions!K$19)</f>
        <v>0</v>
      </c>
      <c r="L28" s="160">
        <f>K28*(1+Assumptions!L$19)</f>
        <v>0</v>
      </c>
      <c r="M28" s="160">
        <f>L28*(1+Assumptions!M$19)</f>
        <v>0</v>
      </c>
      <c r="N28" s="160">
        <f>M28*(1+Assumptions!N$19)</f>
        <v>0</v>
      </c>
      <c r="O28" s="160">
        <f>N28*(1+Assumptions!O$19)</f>
        <v>0</v>
      </c>
      <c r="Q28" t="s">
        <v>296</v>
      </c>
      <c r="R28" t="str" cm="1">
        <f t="array" ref="R28:S28">_xlfn.TEXTSPLIT(Q28," ")</f>
        <v>8</v>
      </c>
      <c r="S28" t="str">
        <v>days</v>
      </c>
    </row>
    <row r="29" spans="2:20" customFormat="1" outlineLevel="1" x14ac:dyDescent="0.2">
      <c r="C29" s="213"/>
      <c r="D29" s="156"/>
      <c r="E29" s="161">
        <v>0</v>
      </c>
      <c r="F29" s="155"/>
      <c r="G29" s="156"/>
      <c r="H29" s="157">
        <f t="shared" si="5"/>
        <v>0</v>
      </c>
      <c r="I29" s="160">
        <f>H29*Assumptions!$G$18</f>
        <v>0</v>
      </c>
      <c r="K29" s="160">
        <f>I29*(1+Assumptions!K$19)</f>
        <v>0</v>
      </c>
      <c r="L29" s="160">
        <f>K29*(1+Assumptions!L$19)</f>
        <v>0</v>
      </c>
      <c r="M29" s="160">
        <f>L29*(1+Assumptions!M$19)</f>
        <v>0</v>
      </c>
      <c r="N29" s="160">
        <f>M29*(1+Assumptions!N$19)</f>
        <v>0</v>
      </c>
      <c r="O29" s="160">
        <f>N29*(1+Assumptions!O$19)</f>
        <v>0</v>
      </c>
      <c r="Q29">
        <v>10</v>
      </c>
      <c r="R29" t="str" cm="1">
        <f t="array" ref="R29">_xlfn.TEXTSPLIT(Q29," ")</f>
        <v>10</v>
      </c>
    </row>
    <row r="30" spans="2:20" customFormat="1" outlineLevel="1" x14ac:dyDescent="0.2">
      <c r="C30" s="213"/>
      <c r="D30" s="156"/>
      <c r="E30" s="161">
        <v>0</v>
      </c>
      <c r="F30" s="155"/>
      <c r="G30" s="156"/>
      <c r="H30" s="157">
        <f t="shared" si="5"/>
        <v>0</v>
      </c>
      <c r="I30" s="160">
        <f>H30*Assumptions!$G$18</f>
        <v>0</v>
      </c>
      <c r="K30" s="160">
        <f>I30*(1+Assumptions!K$19)</f>
        <v>0</v>
      </c>
      <c r="L30" s="160">
        <f>K30*(1+Assumptions!L$19)</f>
        <v>0</v>
      </c>
      <c r="M30" s="160">
        <f>L30*(1+Assumptions!M$19)</f>
        <v>0</v>
      </c>
      <c r="N30" s="160">
        <f>M30*(1+Assumptions!N$19)</f>
        <v>0</v>
      </c>
      <c r="O30" s="160">
        <f>N30*(1+Assumptions!O$19)</f>
        <v>0</v>
      </c>
      <c r="Q30">
        <v>6</v>
      </c>
      <c r="R30" t="str" cm="1">
        <f t="array" ref="R30">_xlfn.TEXTSPLIT(Q30," ")</f>
        <v>6</v>
      </c>
    </row>
    <row r="31" spans="2:20" customFormat="1" outlineLevel="1" x14ac:dyDescent="0.2">
      <c r="C31" s="213"/>
      <c r="D31" s="156"/>
      <c r="E31" s="161">
        <v>0</v>
      </c>
      <c r="F31" s="155"/>
      <c r="G31" s="156"/>
      <c r="H31" s="157">
        <f t="shared" si="5"/>
        <v>0</v>
      </c>
      <c r="I31" s="160">
        <f>H31*Assumptions!$G$18</f>
        <v>0</v>
      </c>
      <c r="K31" s="160">
        <f>I31*(1+Assumptions!K$19)</f>
        <v>0</v>
      </c>
      <c r="L31" s="160">
        <f>K31*(1+Assumptions!L$19)</f>
        <v>0</v>
      </c>
      <c r="M31" s="160">
        <f>L31*(1+Assumptions!M$19)</f>
        <v>0</v>
      </c>
      <c r="N31" s="160">
        <f>M31*(1+Assumptions!N$19)</f>
        <v>0</v>
      </c>
      <c r="O31" s="160">
        <f>N31*(1+Assumptions!O$19)</f>
        <v>0</v>
      </c>
      <c r="Q31">
        <v>6</v>
      </c>
      <c r="R31" t="str" cm="1">
        <f t="array" ref="R31">_xlfn.TEXTSPLIT(Q31," ")</f>
        <v>6</v>
      </c>
    </row>
    <row r="32" spans="2:20" customFormat="1" outlineLevel="1" x14ac:dyDescent="0.2">
      <c r="C32" s="213"/>
      <c r="D32" s="156"/>
      <c r="E32" s="161">
        <v>0</v>
      </c>
      <c r="F32" s="155"/>
      <c r="G32" s="156"/>
      <c r="H32" s="157">
        <f t="shared" si="5"/>
        <v>0</v>
      </c>
      <c r="I32" s="160">
        <f>H32*Assumptions!$G$18</f>
        <v>0</v>
      </c>
      <c r="K32" s="160">
        <f>I32*(1+Assumptions!K$19)</f>
        <v>0</v>
      </c>
      <c r="L32" s="160">
        <f>K32*(1+Assumptions!L$19)</f>
        <v>0</v>
      </c>
      <c r="M32" s="160">
        <f>L32*(1+Assumptions!M$19)</f>
        <v>0</v>
      </c>
      <c r="N32" s="160">
        <f>M32*(1+Assumptions!N$19)</f>
        <v>0</v>
      </c>
      <c r="O32" s="160">
        <f>N32*(1+Assumptions!O$19)</f>
        <v>0</v>
      </c>
      <c r="Q32">
        <v>2</v>
      </c>
      <c r="R32" t="str" cm="1">
        <f t="array" ref="R32">_xlfn.TEXTSPLIT(Q32," ")</f>
        <v>2</v>
      </c>
    </row>
    <row r="33" spans="2:18" customFormat="1" outlineLevel="1" x14ac:dyDescent="0.2">
      <c r="C33" s="213"/>
      <c r="D33" s="156"/>
      <c r="E33" s="161">
        <v>0</v>
      </c>
      <c r="F33" s="155"/>
      <c r="G33" s="156"/>
      <c r="H33" s="157">
        <f t="shared" si="5"/>
        <v>0</v>
      </c>
      <c r="I33" s="160">
        <f>H33*Assumptions!$G$18</f>
        <v>0</v>
      </c>
      <c r="K33" s="160">
        <f>I33*(1+Assumptions!K$19)</f>
        <v>0</v>
      </c>
      <c r="L33" s="160">
        <f>K33*(1+Assumptions!L$19)</f>
        <v>0</v>
      </c>
      <c r="M33" s="160">
        <f>L33*(1+Assumptions!M$19)</f>
        <v>0</v>
      </c>
      <c r="N33" s="160">
        <f>M33*(1+Assumptions!N$19)</f>
        <v>0</v>
      </c>
      <c r="O33" s="160">
        <f>N33*(1+Assumptions!O$19)</f>
        <v>0</v>
      </c>
      <c r="Q33">
        <v>8</v>
      </c>
      <c r="R33" t="str" cm="1">
        <f t="array" ref="R33">_xlfn.TEXTSPLIT(Q33," ")</f>
        <v>8</v>
      </c>
    </row>
    <row r="34" spans="2:18" customFormat="1" outlineLevel="1" x14ac:dyDescent="0.2">
      <c r="C34" s="65" t="s">
        <v>297</v>
      </c>
      <c r="K34" s="156">
        <v>1</v>
      </c>
      <c r="L34" s="156"/>
      <c r="M34" s="156"/>
      <c r="N34" s="156"/>
      <c r="O34" s="156"/>
    </row>
    <row r="35" spans="2:18" outlineLevel="1" x14ac:dyDescent="0.2">
      <c r="B35" s="144"/>
      <c r="C35" s="145"/>
      <c r="D35" s="144"/>
      <c r="E35" s="144"/>
      <c r="F35" s="144"/>
      <c r="G35" s="144"/>
      <c r="H35" s="146"/>
      <c r="I35" s="146"/>
      <c r="J35" s="147"/>
      <c r="K35" s="147"/>
      <c r="L35" s="147"/>
      <c r="M35" s="147"/>
      <c r="N35" s="147"/>
      <c r="O35" s="147"/>
    </row>
    <row r="36" spans="2:18" ht="48" x14ac:dyDescent="0.2">
      <c r="B36" s="133">
        <v>3.3</v>
      </c>
      <c r="C36" s="141" t="s">
        <v>298</v>
      </c>
      <c r="E36" s="134" t="s">
        <v>157</v>
      </c>
      <c r="F36" s="133" t="s">
        <v>264</v>
      </c>
      <c r="G36" s="133" t="s">
        <v>154</v>
      </c>
      <c r="H36" s="157">
        <f>SUM(H38:H43)</f>
        <v>0</v>
      </c>
      <c r="I36" s="160">
        <f>SUM(I38:I43)</f>
        <v>0</v>
      </c>
      <c r="J36" s="142"/>
      <c r="K36" s="160">
        <f>IF($F36="Exclude",0,SUM(K38:K43)*K44)</f>
        <v>0</v>
      </c>
      <c r="L36" s="160">
        <f t="shared" ref="L36:M36" si="6">IF($F36="Exclude",0,SUM(L38:L43)*L44)</f>
        <v>0</v>
      </c>
      <c r="M36" s="160">
        <f t="shared" si="6"/>
        <v>0</v>
      </c>
      <c r="N36" s="160">
        <f>IF($F36="Exclude",0,SUM(N38:N43)*N44)</f>
        <v>0</v>
      </c>
      <c r="O36" s="160">
        <f>IF($F36="Exclude",0,SUM(O38:O43)*O44)</f>
        <v>0</v>
      </c>
      <c r="Q36" s="134"/>
    </row>
    <row r="37" spans="2:18" ht="32" outlineLevel="1" x14ac:dyDescent="0.2">
      <c r="C37" s="139" t="s">
        <v>265</v>
      </c>
      <c r="D37" s="158" t="s">
        <v>266</v>
      </c>
      <c r="E37" s="158" t="s">
        <v>267</v>
      </c>
      <c r="F37" s="158" t="s">
        <v>268</v>
      </c>
      <c r="G37" s="158" t="s">
        <v>269</v>
      </c>
      <c r="H37" s="143" t="s">
        <v>270</v>
      </c>
      <c r="I37" s="143" t="s">
        <v>271</v>
      </c>
      <c r="J37" s="142"/>
      <c r="K37" s="143"/>
      <c r="L37" s="143"/>
      <c r="M37" s="143"/>
      <c r="N37" s="143"/>
      <c r="O37" s="143"/>
    </row>
    <row r="38" spans="2:18" customFormat="1" outlineLevel="1" x14ac:dyDescent="0.2">
      <c r="C38" s="213"/>
      <c r="D38" s="156"/>
      <c r="E38" s="161">
        <v>0</v>
      </c>
      <c r="F38" s="155"/>
      <c r="G38" s="156"/>
      <c r="H38" s="157">
        <f t="shared" ref="H38:H43" si="7">D38*E38*F38*G38</f>
        <v>0</v>
      </c>
      <c r="I38" s="160">
        <f>H38*Assumptions!$G$18</f>
        <v>0</v>
      </c>
      <c r="K38" s="160">
        <f>I38*(1+Assumptions!K$19)</f>
        <v>0</v>
      </c>
      <c r="L38" s="160">
        <f>K38*(1+Assumptions!L$19)</f>
        <v>0</v>
      </c>
      <c r="M38" s="160">
        <f>L38*(1+Assumptions!M$19)</f>
        <v>0</v>
      </c>
      <c r="N38" s="160">
        <f>M38*(1+Assumptions!N$19)</f>
        <v>0</v>
      </c>
      <c r="O38" s="160">
        <f>N38*(1+Assumptions!O$19)</f>
        <v>0</v>
      </c>
    </row>
    <row r="39" spans="2:18" customFormat="1" outlineLevel="1" x14ac:dyDescent="0.2">
      <c r="C39" s="213"/>
      <c r="D39" s="156"/>
      <c r="E39" s="161">
        <v>0</v>
      </c>
      <c r="F39" s="155"/>
      <c r="G39" s="156"/>
      <c r="H39" s="157">
        <f t="shared" si="7"/>
        <v>0</v>
      </c>
      <c r="I39" s="160">
        <f>H39*Assumptions!$G$18</f>
        <v>0</v>
      </c>
      <c r="K39" s="160">
        <f>I39*(1+Assumptions!K$19)</f>
        <v>0</v>
      </c>
      <c r="L39" s="160">
        <f>K39*(1+Assumptions!L$19)</f>
        <v>0</v>
      </c>
      <c r="M39" s="160">
        <f>L39*(1+Assumptions!M$19)</f>
        <v>0</v>
      </c>
      <c r="N39" s="160">
        <f>M39*(1+Assumptions!N$19)</f>
        <v>0</v>
      </c>
      <c r="O39" s="160">
        <f>N39*(1+Assumptions!O$19)</f>
        <v>0</v>
      </c>
    </row>
    <row r="40" spans="2:18" customFormat="1" outlineLevel="1" x14ac:dyDescent="0.2">
      <c r="C40" s="213"/>
      <c r="D40" s="156"/>
      <c r="E40" s="161">
        <v>0</v>
      </c>
      <c r="F40" s="155"/>
      <c r="G40" s="156"/>
      <c r="H40" s="157">
        <f t="shared" si="7"/>
        <v>0</v>
      </c>
      <c r="I40" s="160">
        <f>H40*Assumptions!$G$18</f>
        <v>0</v>
      </c>
      <c r="K40" s="160">
        <f>I40*(1+Assumptions!K$19)</f>
        <v>0</v>
      </c>
      <c r="L40" s="160">
        <f>K40*(1+Assumptions!L$19)</f>
        <v>0</v>
      </c>
      <c r="M40" s="160">
        <f>L40*(1+Assumptions!M$19)</f>
        <v>0</v>
      </c>
      <c r="N40" s="160">
        <f>M40*(1+Assumptions!N$19)</f>
        <v>0</v>
      </c>
      <c r="O40" s="160">
        <f>N40*(1+Assumptions!O$19)</f>
        <v>0</v>
      </c>
    </row>
    <row r="41" spans="2:18" customFormat="1" outlineLevel="1" x14ac:dyDescent="0.2">
      <c r="C41" s="213"/>
      <c r="D41" s="156"/>
      <c r="E41" s="161">
        <v>0</v>
      </c>
      <c r="F41" s="155"/>
      <c r="G41" s="156"/>
      <c r="H41" s="157">
        <f t="shared" si="7"/>
        <v>0</v>
      </c>
      <c r="I41" s="160">
        <f>H41*Assumptions!$G$18</f>
        <v>0</v>
      </c>
      <c r="K41" s="160">
        <f>I41*(1+Assumptions!K$19)</f>
        <v>0</v>
      </c>
      <c r="L41" s="160">
        <f>K41*(1+Assumptions!L$19)</f>
        <v>0</v>
      </c>
      <c r="M41" s="160">
        <f>L41*(1+Assumptions!M$19)</f>
        <v>0</v>
      </c>
      <c r="N41" s="160">
        <f>M41*(1+Assumptions!N$19)</f>
        <v>0</v>
      </c>
      <c r="O41" s="160">
        <f>N41*(1+Assumptions!O$19)</f>
        <v>0</v>
      </c>
    </row>
    <row r="42" spans="2:18" customFormat="1" outlineLevel="1" x14ac:dyDescent="0.2">
      <c r="C42" s="213"/>
      <c r="D42" s="156"/>
      <c r="E42" s="161">
        <v>0</v>
      </c>
      <c r="F42" s="155"/>
      <c r="G42" s="156"/>
      <c r="H42" s="157">
        <f t="shared" si="7"/>
        <v>0</v>
      </c>
      <c r="I42" s="160">
        <f>H42*Assumptions!$G$18</f>
        <v>0</v>
      </c>
      <c r="K42" s="160">
        <f>I42*(1+Assumptions!K$19)</f>
        <v>0</v>
      </c>
      <c r="L42" s="160">
        <f>K42*(1+Assumptions!L$19)</f>
        <v>0</v>
      </c>
      <c r="M42" s="160">
        <f>L42*(1+Assumptions!M$19)</f>
        <v>0</v>
      </c>
      <c r="N42" s="160">
        <f>M42*(1+Assumptions!N$19)</f>
        <v>0</v>
      </c>
      <c r="O42" s="160">
        <f>N42*(1+Assumptions!O$19)</f>
        <v>0</v>
      </c>
    </row>
    <row r="43" spans="2:18" customFormat="1" outlineLevel="1" x14ac:dyDescent="0.2">
      <c r="C43" s="213"/>
      <c r="D43" s="156"/>
      <c r="E43" s="161">
        <v>0</v>
      </c>
      <c r="F43" s="155"/>
      <c r="G43" s="156"/>
      <c r="H43" s="157">
        <f t="shared" si="7"/>
        <v>0</v>
      </c>
      <c r="I43" s="160">
        <f>H43*Assumptions!$G$18</f>
        <v>0</v>
      </c>
      <c r="K43" s="160">
        <f>I43*(1+Assumptions!K$19)</f>
        <v>0</v>
      </c>
      <c r="L43" s="160">
        <f>K43*(1+Assumptions!L$19)</f>
        <v>0</v>
      </c>
      <c r="M43" s="160">
        <f>L43*(1+Assumptions!M$19)</f>
        <v>0</v>
      </c>
      <c r="N43" s="160">
        <f>M43*(1+Assumptions!N$19)</f>
        <v>0</v>
      </c>
      <c r="O43" s="160">
        <f>N43*(1+Assumptions!O$19)</f>
        <v>0</v>
      </c>
    </row>
    <row r="44" spans="2:18" customFormat="1" outlineLevel="1" x14ac:dyDescent="0.2">
      <c r="C44" s="65" t="s">
        <v>297</v>
      </c>
      <c r="K44" s="156">
        <v>1</v>
      </c>
      <c r="L44" s="156"/>
      <c r="M44" s="156"/>
      <c r="N44" s="156"/>
      <c r="O44" s="156"/>
    </row>
    <row r="45" spans="2:18" outlineLevel="1" x14ac:dyDescent="0.2">
      <c r="B45" s="144"/>
      <c r="C45" s="145"/>
      <c r="D45" s="144"/>
      <c r="E45" s="144"/>
      <c r="F45" s="144"/>
      <c r="G45" s="144"/>
      <c r="H45" s="146"/>
      <c r="I45" s="146"/>
      <c r="J45" s="147"/>
      <c r="K45" s="147"/>
      <c r="L45" s="147"/>
      <c r="M45" s="147"/>
      <c r="N45" s="147"/>
      <c r="O45" s="147"/>
    </row>
    <row r="46" spans="2:18" ht="48" x14ac:dyDescent="0.2">
      <c r="B46" s="133">
        <v>3.4</v>
      </c>
      <c r="C46" s="141" t="s">
        <v>299</v>
      </c>
      <c r="E46" s="134" t="s">
        <v>157</v>
      </c>
      <c r="F46" s="133" t="s">
        <v>264</v>
      </c>
      <c r="G46" s="133" t="s">
        <v>155</v>
      </c>
      <c r="H46" s="157">
        <f>SUM(H48:H53)</f>
        <v>0</v>
      </c>
      <c r="I46" s="160">
        <f>SUM(I48:I53)</f>
        <v>0</v>
      </c>
      <c r="J46" s="142"/>
      <c r="K46" s="160">
        <f>IF($F46="Exclude",0,SUM(K48:K53)*K54)</f>
        <v>0</v>
      </c>
      <c r="L46" s="160">
        <f t="shared" ref="L46:M46" si="8">IF($F46="Exclude",0,SUM(L48:L53)*L54)</f>
        <v>0</v>
      </c>
      <c r="M46" s="160">
        <f t="shared" si="8"/>
        <v>0</v>
      </c>
      <c r="N46" s="160">
        <f>IF($F46="Exclude",0,SUM(N48:N53)*N54)</f>
        <v>0</v>
      </c>
      <c r="O46" s="160">
        <f>IF($F46="Exclude",0,SUM(O48:O53)*O54)</f>
        <v>0</v>
      </c>
      <c r="Q46" s="134"/>
    </row>
    <row r="47" spans="2:18" ht="32" outlineLevel="1" x14ac:dyDescent="0.2">
      <c r="C47" s="139" t="s">
        <v>265</v>
      </c>
      <c r="D47" s="158" t="s">
        <v>266</v>
      </c>
      <c r="E47" s="158" t="s">
        <v>267</v>
      </c>
      <c r="F47" s="158" t="s">
        <v>268</v>
      </c>
      <c r="G47" s="158" t="s">
        <v>269</v>
      </c>
      <c r="H47" s="143" t="s">
        <v>270</v>
      </c>
      <c r="I47" s="143" t="s">
        <v>271</v>
      </c>
      <c r="J47" s="142"/>
      <c r="K47" s="143"/>
      <c r="L47" s="143"/>
      <c r="M47" s="143"/>
      <c r="N47" s="143"/>
      <c r="O47" s="143"/>
    </row>
    <row r="48" spans="2:18" customFormat="1" outlineLevel="1" x14ac:dyDescent="0.2">
      <c r="C48" s="213"/>
      <c r="D48" s="156"/>
      <c r="E48" s="161">
        <v>0</v>
      </c>
      <c r="F48" s="155"/>
      <c r="G48" s="156"/>
      <c r="H48" s="157">
        <f>D48*E48*F48*G48</f>
        <v>0</v>
      </c>
      <c r="I48" s="160">
        <f>H48*Assumptions!$G$18</f>
        <v>0</v>
      </c>
      <c r="K48" s="160">
        <f>I48*(1+Assumptions!K$19)</f>
        <v>0</v>
      </c>
      <c r="L48" s="160">
        <f>K48*(1+Assumptions!L$19)</f>
        <v>0</v>
      </c>
      <c r="M48" s="160">
        <f>L48*(1+Assumptions!M$19)</f>
        <v>0</v>
      </c>
      <c r="N48" s="160">
        <f>M48*(1+Assumptions!N$19)</f>
        <v>0</v>
      </c>
      <c r="O48" s="160">
        <f>N48*(1+Assumptions!O$19)</f>
        <v>0</v>
      </c>
    </row>
    <row r="49" spans="2:15" customFormat="1" outlineLevel="1" x14ac:dyDescent="0.2">
      <c r="C49" s="213"/>
      <c r="D49" s="156"/>
      <c r="E49" s="161">
        <v>0</v>
      </c>
      <c r="F49" s="155"/>
      <c r="G49" s="156"/>
      <c r="H49" s="157">
        <f t="shared" ref="H49:H52" si="9">D49*E49*F49*G49</f>
        <v>0</v>
      </c>
      <c r="I49" s="160">
        <f>H49*Assumptions!$G$18</f>
        <v>0</v>
      </c>
      <c r="K49" s="160">
        <f>I49*(1+Assumptions!K$19)</f>
        <v>0</v>
      </c>
      <c r="L49" s="160">
        <f>K49*(1+Assumptions!L$19)</f>
        <v>0</v>
      </c>
      <c r="M49" s="160">
        <f>L49*(1+Assumptions!M$19)</f>
        <v>0</v>
      </c>
      <c r="N49" s="160">
        <f>M49*(1+Assumptions!N$19)</f>
        <v>0</v>
      </c>
      <c r="O49" s="160">
        <f>N49*(1+Assumptions!O$19)</f>
        <v>0</v>
      </c>
    </row>
    <row r="50" spans="2:15" customFormat="1" outlineLevel="1" x14ac:dyDescent="0.2">
      <c r="C50" s="213"/>
      <c r="D50" s="156"/>
      <c r="E50" s="161">
        <v>0</v>
      </c>
      <c r="F50" s="155"/>
      <c r="G50" s="156"/>
      <c r="H50" s="157">
        <f t="shared" si="9"/>
        <v>0</v>
      </c>
      <c r="I50" s="160">
        <f>H50*Assumptions!$G$18</f>
        <v>0</v>
      </c>
      <c r="K50" s="160">
        <f>I50*(1+Assumptions!K$19)</f>
        <v>0</v>
      </c>
      <c r="L50" s="160">
        <f>K50*(1+Assumptions!L$19)</f>
        <v>0</v>
      </c>
      <c r="M50" s="160">
        <f>L50*(1+Assumptions!M$19)</f>
        <v>0</v>
      </c>
      <c r="N50" s="160">
        <f>M50*(1+Assumptions!N$19)</f>
        <v>0</v>
      </c>
      <c r="O50" s="160">
        <f>N50*(1+Assumptions!O$19)</f>
        <v>0</v>
      </c>
    </row>
    <row r="51" spans="2:15" customFormat="1" outlineLevel="1" x14ac:dyDescent="0.2">
      <c r="C51" s="213"/>
      <c r="D51" s="156"/>
      <c r="E51" s="161">
        <v>0</v>
      </c>
      <c r="F51" s="155"/>
      <c r="G51" s="156"/>
      <c r="H51" s="157">
        <f t="shared" si="9"/>
        <v>0</v>
      </c>
      <c r="I51" s="160">
        <f>H51*Assumptions!$G$18</f>
        <v>0</v>
      </c>
      <c r="K51" s="160">
        <f>I51*(1+Assumptions!K$19)</f>
        <v>0</v>
      </c>
      <c r="L51" s="160">
        <f>K51*(1+Assumptions!L$19)</f>
        <v>0</v>
      </c>
      <c r="M51" s="160">
        <f>L51*(1+Assumptions!M$19)</f>
        <v>0</v>
      </c>
      <c r="N51" s="160">
        <f>M51*(1+Assumptions!N$19)</f>
        <v>0</v>
      </c>
      <c r="O51" s="160">
        <f>N51*(1+Assumptions!O$19)</f>
        <v>0</v>
      </c>
    </row>
    <row r="52" spans="2:15" customFormat="1" outlineLevel="1" x14ac:dyDescent="0.2">
      <c r="C52" s="213"/>
      <c r="D52" s="156"/>
      <c r="E52" s="161">
        <v>0</v>
      </c>
      <c r="F52" s="155"/>
      <c r="G52" s="156"/>
      <c r="H52" s="157">
        <f t="shared" si="9"/>
        <v>0</v>
      </c>
      <c r="I52" s="160">
        <f>H52*Assumptions!$G$18</f>
        <v>0</v>
      </c>
      <c r="K52" s="160">
        <f>I52*(1+Assumptions!K$19)</f>
        <v>0</v>
      </c>
      <c r="L52" s="160">
        <f>K52*(1+Assumptions!L$19)</f>
        <v>0</v>
      </c>
      <c r="M52" s="160">
        <f>L52*(1+Assumptions!M$19)</f>
        <v>0</v>
      </c>
      <c r="N52" s="160">
        <f>M52*(1+Assumptions!N$19)</f>
        <v>0</v>
      </c>
      <c r="O52" s="160">
        <f>N52*(1+Assumptions!O$19)</f>
        <v>0</v>
      </c>
    </row>
    <row r="53" spans="2:15" customFormat="1" outlineLevel="1" x14ac:dyDescent="0.2">
      <c r="C53" s="213"/>
      <c r="D53" s="156"/>
      <c r="E53" s="161">
        <v>0</v>
      </c>
      <c r="F53" s="155"/>
      <c r="G53" s="156"/>
      <c r="H53" s="157">
        <f>D53*E53*F53*G53</f>
        <v>0</v>
      </c>
      <c r="I53" s="160">
        <f>H53*Assumptions!$G$18</f>
        <v>0</v>
      </c>
      <c r="K53" s="160">
        <f>I53*(1+Assumptions!K$19)</f>
        <v>0</v>
      </c>
      <c r="L53" s="160">
        <f>K53*(1+Assumptions!L$19)</f>
        <v>0</v>
      </c>
      <c r="M53" s="160">
        <f>L53*(1+Assumptions!M$19)</f>
        <v>0</v>
      </c>
      <c r="N53" s="160">
        <f>M53*(1+Assumptions!N$19)</f>
        <v>0</v>
      </c>
      <c r="O53" s="160">
        <f>N53*(1+Assumptions!O$19)</f>
        <v>0</v>
      </c>
    </row>
    <row r="54" spans="2:15" customFormat="1" outlineLevel="1" x14ac:dyDescent="0.2">
      <c r="C54" s="65" t="s">
        <v>297</v>
      </c>
      <c r="K54" s="156">
        <f>1</f>
        <v>1</v>
      </c>
      <c r="L54" s="156">
        <f>1</f>
        <v>1</v>
      </c>
      <c r="M54" s="156">
        <f>1</f>
        <v>1</v>
      </c>
      <c r="N54" s="156">
        <f>1</f>
        <v>1</v>
      </c>
      <c r="O54" s="156">
        <f>1</f>
        <v>1</v>
      </c>
    </row>
    <row r="55" spans="2:15" outlineLevel="1" x14ac:dyDescent="0.2">
      <c r="B55" s="144"/>
      <c r="C55" s="145"/>
      <c r="D55" s="144"/>
      <c r="E55" s="144"/>
      <c r="F55" s="144"/>
      <c r="G55" s="144"/>
      <c r="H55" s="146"/>
      <c r="I55" s="146"/>
      <c r="J55" s="147"/>
      <c r="K55" s="147"/>
      <c r="L55" s="147"/>
      <c r="M55" s="147"/>
      <c r="N55" s="147"/>
      <c r="O55" s="147"/>
    </row>
    <row r="56" spans="2:15" ht="16" x14ac:dyDescent="0.2">
      <c r="C56" s="141" t="s">
        <v>280</v>
      </c>
      <c r="E56" s="134"/>
      <c r="H56" s="157">
        <f>SUM(H58:H67)</f>
        <v>0</v>
      </c>
      <c r="I56" s="160">
        <f>SUM(I58:I67)</f>
        <v>0</v>
      </c>
      <c r="J56" s="142"/>
      <c r="K56" s="160">
        <f>IF($F56="Exclude",0,SUM(K58:K67)*K68)</f>
        <v>0</v>
      </c>
      <c r="L56" s="160">
        <f>IF($F56="Exclude",0,SUM(L58:L67)*L68)</f>
        <v>0</v>
      </c>
      <c r="M56" s="160">
        <f t="shared" ref="M56:N56" si="10">IF($F56="Exclude",0,SUM(M58:M67)*M68)</f>
        <v>0</v>
      </c>
      <c r="N56" s="160">
        <f t="shared" si="10"/>
        <v>0</v>
      </c>
      <c r="O56" s="160">
        <f>IF($F56="Exclude",0,SUM(O58:O67)*O68)</f>
        <v>0</v>
      </c>
    </row>
    <row r="57" spans="2:15" ht="32" outlineLevel="1" x14ac:dyDescent="0.2">
      <c r="C57" s="139" t="s">
        <v>265</v>
      </c>
      <c r="D57" s="158" t="s">
        <v>266</v>
      </c>
      <c r="E57" s="158" t="s">
        <v>267</v>
      </c>
      <c r="F57" s="158" t="s">
        <v>268</v>
      </c>
      <c r="G57" s="158" t="s">
        <v>269</v>
      </c>
      <c r="H57" s="143" t="s">
        <v>270</v>
      </c>
      <c r="I57" s="143" t="s">
        <v>271</v>
      </c>
      <c r="J57" s="142"/>
      <c r="K57" s="143"/>
      <c r="L57" s="143"/>
      <c r="M57" s="143"/>
      <c r="N57" s="143"/>
      <c r="O57" s="143"/>
    </row>
    <row r="58" spans="2:15" outlineLevel="1" x14ac:dyDescent="0.2">
      <c r="B58"/>
      <c r="C58" s="213"/>
      <c r="D58" s="156"/>
      <c r="E58" s="161">
        <v>0</v>
      </c>
      <c r="F58" s="155"/>
      <c r="G58" s="156"/>
      <c r="H58" s="157">
        <f>D58*E58*F58*G58</f>
        <v>0</v>
      </c>
      <c r="I58" s="160">
        <f>H58*Assumptions!$G$18</f>
        <v>0</v>
      </c>
      <c r="J58"/>
      <c r="K58" s="160">
        <f>I58*(1+Assumptions!K$19)</f>
        <v>0</v>
      </c>
      <c r="L58" s="160">
        <f>K58*(1+Assumptions!L$19)</f>
        <v>0</v>
      </c>
      <c r="M58" s="160">
        <f>L58*(1+Assumptions!M$19)</f>
        <v>0</v>
      </c>
      <c r="N58" s="160">
        <f>M58*(1+Assumptions!N$19)</f>
        <v>0</v>
      </c>
      <c r="O58" s="160">
        <f>N58*(1+Assumptions!O$19)</f>
        <v>0</v>
      </c>
    </row>
    <row r="59" spans="2:15" outlineLevel="1" x14ac:dyDescent="0.2">
      <c r="B59"/>
      <c r="C59" s="213"/>
      <c r="D59" s="155"/>
      <c r="E59" s="161">
        <v>0</v>
      </c>
      <c r="F59" s="155"/>
      <c r="G59" s="156"/>
      <c r="H59" s="157">
        <f t="shared" ref="H59:H66" si="11">D59*E59*F59*G59</f>
        <v>0</v>
      </c>
      <c r="I59" s="160">
        <f>H59*Assumptions!$G$18</f>
        <v>0</v>
      </c>
      <c r="J59"/>
      <c r="K59" s="160">
        <f>I59*(1+Assumptions!K$19)</f>
        <v>0</v>
      </c>
      <c r="L59" s="160">
        <f>K59*(1+Assumptions!L$19)</f>
        <v>0</v>
      </c>
      <c r="M59" s="160">
        <f>L59*(1+Assumptions!M$19)</f>
        <v>0</v>
      </c>
      <c r="N59" s="160">
        <f>M59*(1+Assumptions!N$19)</f>
        <v>0</v>
      </c>
      <c r="O59" s="160">
        <f>N59*(1+Assumptions!O$19)</f>
        <v>0</v>
      </c>
    </row>
    <row r="60" spans="2:15" outlineLevel="1" x14ac:dyDescent="0.2">
      <c r="B60"/>
      <c r="C60" s="213"/>
      <c r="D60" s="155"/>
      <c r="E60" s="161">
        <v>0</v>
      </c>
      <c r="F60" s="155"/>
      <c r="G60" s="156"/>
      <c r="H60" s="157">
        <f t="shared" si="11"/>
        <v>0</v>
      </c>
      <c r="I60" s="160">
        <f>H60*Assumptions!$G$18</f>
        <v>0</v>
      </c>
      <c r="J60"/>
      <c r="K60" s="160">
        <f>I60*(1+Assumptions!K$19)</f>
        <v>0</v>
      </c>
      <c r="L60" s="160">
        <f>K60*(1+Assumptions!L$19)</f>
        <v>0</v>
      </c>
      <c r="M60" s="160">
        <f>L60*(1+Assumptions!M$19)</f>
        <v>0</v>
      </c>
      <c r="N60" s="160">
        <f>M60*(1+Assumptions!N$19)</f>
        <v>0</v>
      </c>
      <c r="O60" s="160">
        <f>N60*(1+Assumptions!O$19)</f>
        <v>0</v>
      </c>
    </row>
    <row r="61" spans="2:15" outlineLevel="1" x14ac:dyDescent="0.2">
      <c r="B61"/>
      <c r="C61" s="213"/>
      <c r="D61" s="155"/>
      <c r="E61" s="161">
        <v>0</v>
      </c>
      <c r="F61" s="155"/>
      <c r="G61" s="156"/>
      <c r="H61" s="157">
        <f t="shared" si="11"/>
        <v>0</v>
      </c>
      <c r="I61" s="160">
        <f>H61*Assumptions!$G$18</f>
        <v>0</v>
      </c>
      <c r="J61"/>
      <c r="K61" s="160">
        <f>I61*(1+Assumptions!K$19)</f>
        <v>0</v>
      </c>
      <c r="L61" s="160">
        <f>K61*(1+Assumptions!L$19)</f>
        <v>0</v>
      </c>
      <c r="M61" s="160">
        <f>L61*(1+Assumptions!M$19)</f>
        <v>0</v>
      </c>
      <c r="N61" s="160">
        <f>M61*(1+Assumptions!N$19)</f>
        <v>0</v>
      </c>
      <c r="O61" s="160">
        <f>N61*(1+Assumptions!O$19)</f>
        <v>0</v>
      </c>
    </row>
    <row r="62" spans="2:15" outlineLevel="1" x14ac:dyDescent="0.2">
      <c r="B62"/>
      <c r="C62" s="213"/>
      <c r="D62" s="155"/>
      <c r="E62" s="161">
        <v>0</v>
      </c>
      <c r="F62" s="155"/>
      <c r="G62" s="156"/>
      <c r="H62" s="157">
        <f t="shared" si="11"/>
        <v>0</v>
      </c>
      <c r="I62" s="160">
        <f>H62*Assumptions!$G$18</f>
        <v>0</v>
      </c>
      <c r="J62"/>
      <c r="K62" s="160">
        <f>I62*(1+Assumptions!K$19)</f>
        <v>0</v>
      </c>
      <c r="L62" s="160">
        <f>K62*(1+Assumptions!L$19)</f>
        <v>0</v>
      </c>
      <c r="M62" s="160">
        <f>L62*(1+Assumptions!M$19)</f>
        <v>0</v>
      </c>
      <c r="N62" s="160">
        <f>M62*(1+Assumptions!N$19)</f>
        <v>0</v>
      </c>
      <c r="O62" s="160">
        <f>N62*(1+Assumptions!O$19)</f>
        <v>0</v>
      </c>
    </row>
    <row r="63" spans="2:15" outlineLevel="1" x14ac:dyDescent="0.2">
      <c r="B63"/>
      <c r="C63" s="213"/>
      <c r="D63" s="155"/>
      <c r="E63" s="161">
        <v>0</v>
      </c>
      <c r="F63" s="155"/>
      <c r="G63" s="156"/>
      <c r="H63" s="157">
        <f>D63*E63*F63*G63</f>
        <v>0</v>
      </c>
      <c r="I63" s="160">
        <f>H63*Assumptions!$G$18</f>
        <v>0</v>
      </c>
      <c r="J63"/>
      <c r="K63" s="160">
        <f>I63*(1+Assumptions!K$19)</f>
        <v>0</v>
      </c>
      <c r="L63" s="160">
        <f>K63*(1+Assumptions!L$19)</f>
        <v>0</v>
      </c>
      <c r="M63" s="160">
        <f>L63*(1+Assumptions!M$19)</f>
        <v>0</v>
      </c>
      <c r="N63" s="160">
        <f>M63*(1+Assumptions!N$19)</f>
        <v>0</v>
      </c>
      <c r="O63" s="160">
        <f>N63*(1+Assumptions!O$19)</f>
        <v>0</v>
      </c>
    </row>
    <row r="64" spans="2:15" outlineLevel="1" x14ac:dyDescent="0.2">
      <c r="B64"/>
      <c r="C64" s="213"/>
      <c r="D64" s="155"/>
      <c r="E64" s="161">
        <v>0</v>
      </c>
      <c r="F64" s="155"/>
      <c r="G64" s="156"/>
      <c r="H64" s="157">
        <f t="shared" si="11"/>
        <v>0</v>
      </c>
      <c r="I64" s="160">
        <f>H64*Assumptions!$G$18</f>
        <v>0</v>
      </c>
      <c r="J64"/>
      <c r="K64" s="160">
        <f>I64*(1+Assumptions!K$19)</f>
        <v>0</v>
      </c>
      <c r="L64" s="160">
        <f>K64*(1+Assumptions!L$19)</f>
        <v>0</v>
      </c>
      <c r="M64" s="160">
        <f>L64*(1+Assumptions!M$19)</f>
        <v>0</v>
      </c>
      <c r="N64" s="160">
        <f>M64*(1+Assumptions!N$19)</f>
        <v>0</v>
      </c>
      <c r="O64" s="160">
        <f>N64*(1+Assumptions!O$19)</f>
        <v>0</v>
      </c>
    </row>
    <row r="65" spans="2:15" outlineLevel="1" x14ac:dyDescent="0.2">
      <c r="B65"/>
      <c r="C65" s="213"/>
      <c r="D65" s="155"/>
      <c r="E65" s="161">
        <v>0</v>
      </c>
      <c r="F65" s="155"/>
      <c r="G65" s="156"/>
      <c r="H65" s="157">
        <f t="shared" si="11"/>
        <v>0</v>
      </c>
      <c r="I65" s="160">
        <f>H65*Assumptions!$G$18</f>
        <v>0</v>
      </c>
      <c r="J65"/>
      <c r="K65" s="160">
        <f>I65*(1+Assumptions!K$19)</f>
        <v>0</v>
      </c>
      <c r="L65" s="160">
        <f>K65*(1+Assumptions!L$19)</f>
        <v>0</v>
      </c>
      <c r="M65" s="160">
        <f>L65*(1+Assumptions!M$19)</f>
        <v>0</v>
      </c>
      <c r="N65" s="160">
        <f>M65*(1+Assumptions!N$19)</f>
        <v>0</v>
      </c>
      <c r="O65" s="160">
        <f>N65*(1+Assumptions!O$19)</f>
        <v>0</v>
      </c>
    </row>
    <row r="66" spans="2:15" outlineLevel="1" x14ac:dyDescent="0.2">
      <c r="B66"/>
      <c r="C66" s="213"/>
      <c r="D66" s="155"/>
      <c r="E66" s="161">
        <v>0</v>
      </c>
      <c r="F66" s="155"/>
      <c r="G66" s="156"/>
      <c r="H66" s="157">
        <f t="shared" si="11"/>
        <v>0</v>
      </c>
      <c r="I66" s="160">
        <f>H66*Assumptions!$G$18</f>
        <v>0</v>
      </c>
      <c r="J66"/>
      <c r="K66" s="160">
        <f>I66*(1+Assumptions!K$19)</f>
        <v>0</v>
      </c>
      <c r="L66" s="160">
        <f>K66*(1+Assumptions!L$19)</f>
        <v>0</v>
      </c>
      <c r="M66" s="160">
        <f>L66*(1+Assumptions!M$19)</f>
        <v>0</v>
      </c>
      <c r="N66" s="160">
        <f>M66*(1+Assumptions!N$19)</f>
        <v>0</v>
      </c>
      <c r="O66" s="160">
        <f>N66*(1+Assumptions!O$19)</f>
        <v>0</v>
      </c>
    </row>
    <row r="67" spans="2:15" outlineLevel="1" x14ac:dyDescent="0.2">
      <c r="B67"/>
      <c r="C67" s="213"/>
      <c r="D67" s="155"/>
      <c r="E67" s="161">
        <v>0</v>
      </c>
      <c r="F67" s="155"/>
      <c r="G67" s="156"/>
      <c r="H67" s="157">
        <f>D67*E67*F67*G67</f>
        <v>0</v>
      </c>
      <c r="I67" s="160">
        <f>H67*Assumptions!$G$18</f>
        <v>0</v>
      </c>
      <c r="J67"/>
      <c r="K67" s="160">
        <f>I67*(1+Assumptions!K$19)</f>
        <v>0</v>
      </c>
      <c r="L67" s="160">
        <f>K67*(1+Assumptions!L$19)</f>
        <v>0</v>
      </c>
      <c r="M67" s="160">
        <f>L67*(1+Assumptions!M$19)</f>
        <v>0</v>
      </c>
      <c r="N67" s="160">
        <f>M67*(1+Assumptions!N$19)</f>
        <v>0</v>
      </c>
      <c r="O67" s="160">
        <f>N67*(1+Assumptions!O$19)</f>
        <v>0</v>
      </c>
    </row>
    <row r="68" spans="2:15" outlineLevel="1" x14ac:dyDescent="0.2">
      <c r="B68"/>
      <c r="C68" s="65" t="s">
        <v>297</v>
      </c>
      <c r="D68"/>
      <c r="E68"/>
      <c r="F68"/>
      <c r="G68"/>
      <c r="H68"/>
      <c r="I68"/>
      <c r="J68"/>
      <c r="K68" s="156"/>
      <c r="L68" s="156"/>
      <c r="M68" s="156"/>
      <c r="N68" s="156"/>
      <c r="O68" s="156"/>
    </row>
    <row r="69" spans="2:15" outlineLevel="1" x14ac:dyDescent="0.2">
      <c r="B69" s="144"/>
      <c r="C69" s="145"/>
      <c r="D69" s="144"/>
      <c r="E69" s="144"/>
      <c r="F69" s="144"/>
      <c r="G69" s="144"/>
      <c r="H69" s="146"/>
      <c r="I69" s="146"/>
      <c r="J69" s="147"/>
      <c r="K69" s="147"/>
      <c r="L69" s="147"/>
      <c r="M69" s="147"/>
      <c r="N69" s="147"/>
      <c r="O69" s="147"/>
    </row>
    <row r="70" spans="2:15" ht="16" x14ac:dyDescent="0.2">
      <c r="C70" s="141" t="s">
        <v>280</v>
      </c>
      <c r="E70" s="134"/>
      <c r="H70" s="157">
        <f>SUM(H72:H81)</f>
        <v>0</v>
      </c>
      <c r="I70" s="160">
        <f>SUM(I72:I81)</f>
        <v>0</v>
      </c>
      <c r="J70" s="142"/>
      <c r="K70" s="160">
        <f>IF($F70="Exclude",0,SUM(K72:K81)*K82)</f>
        <v>0</v>
      </c>
      <c r="L70" s="160">
        <f>IF($F70="Exclude",0,SUM(L72:L81)*L82)</f>
        <v>0</v>
      </c>
      <c r="M70" s="160">
        <f t="shared" ref="M70:N70" si="12">IF($F70="Exclude",0,SUM(M72:M81)*M82)</f>
        <v>0</v>
      </c>
      <c r="N70" s="160">
        <f t="shared" si="12"/>
        <v>0</v>
      </c>
      <c r="O70" s="160">
        <f>IF($F70="Exclude",0,SUM(O72:O81)*O82)</f>
        <v>0</v>
      </c>
    </row>
    <row r="71" spans="2:15" ht="32" outlineLevel="1" x14ac:dyDescent="0.2">
      <c r="C71" s="139" t="s">
        <v>265</v>
      </c>
      <c r="D71" s="158" t="s">
        <v>266</v>
      </c>
      <c r="E71" s="158" t="s">
        <v>267</v>
      </c>
      <c r="F71" s="158" t="s">
        <v>268</v>
      </c>
      <c r="G71" s="158" t="s">
        <v>269</v>
      </c>
      <c r="H71" s="143" t="s">
        <v>270</v>
      </c>
      <c r="I71" s="143" t="s">
        <v>271</v>
      </c>
      <c r="J71" s="142"/>
      <c r="K71" s="143"/>
      <c r="L71" s="143"/>
      <c r="M71" s="143"/>
      <c r="N71" s="143"/>
      <c r="O71" s="143"/>
    </row>
    <row r="72" spans="2:15" outlineLevel="1" x14ac:dyDescent="0.2">
      <c r="B72"/>
      <c r="C72" s="213"/>
      <c r="D72" s="156"/>
      <c r="E72" s="161">
        <v>0</v>
      </c>
      <c r="F72" s="155"/>
      <c r="G72" s="156"/>
      <c r="H72" s="157">
        <f>D72*E72*F72*G72</f>
        <v>0</v>
      </c>
      <c r="I72" s="160">
        <f>H72*Assumptions!$G$18</f>
        <v>0</v>
      </c>
      <c r="J72"/>
      <c r="K72" s="160">
        <f>I72*(1+Assumptions!K$19)</f>
        <v>0</v>
      </c>
      <c r="L72" s="160">
        <f>K72*(1+Assumptions!L$19)</f>
        <v>0</v>
      </c>
      <c r="M72" s="160">
        <f>L72*(1+Assumptions!M$19)</f>
        <v>0</v>
      </c>
      <c r="N72" s="160">
        <f>M72*(1+Assumptions!N$19)</f>
        <v>0</v>
      </c>
      <c r="O72" s="160">
        <f>N72*(1+Assumptions!O$19)</f>
        <v>0</v>
      </c>
    </row>
    <row r="73" spans="2:15" outlineLevel="1" x14ac:dyDescent="0.2">
      <c r="B73"/>
      <c r="C73" s="213"/>
      <c r="D73" s="155"/>
      <c r="E73" s="161">
        <v>0</v>
      </c>
      <c r="F73" s="155"/>
      <c r="G73" s="156"/>
      <c r="H73" s="157">
        <f t="shared" ref="H73:H76" si="13">D73*E73*F73*G73</f>
        <v>0</v>
      </c>
      <c r="I73" s="160">
        <f>H73*Assumptions!$G$18</f>
        <v>0</v>
      </c>
      <c r="J73"/>
      <c r="K73" s="160">
        <f>I73*(1+Assumptions!K$19)</f>
        <v>0</v>
      </c>
      <c r="L73" s="160">
        <f>K73*(1+Assumptions!L$19)</f>
        <v>0</v>
      </c>
      <c r="M73" s="160">
        <f>L73*(1+Assumptions!M$19)</f>
        <v>0</v>
      </c>
      <c r="N73" s="160">
        <f>M73*(1+Assumptions!N$19)</f>
        <v>0</v>
      </c>
      <c r="O73" s="160">
        <f>N73*(1+Assumptions!O$19)</f>
        <v>0</v>
      </c>
    </row>
    <row r="74" spans="2:15" outlineLevel="1" x14ac:dyDescent="0.2">
      <c r="B74"/>
      <c r="C74" s="213"/>
      <c r="D74" s="155"/>
      <c r="E74" s="161">
        <v>0</v>
      </c>
      <c r="F74" s="155"/>
      <c r="G74" s="156"/>
      <c r="H74" s="157">
        <f t="shared" si="13"/>
        <v>0</v>
      </c>
      <c r="I74" s="160">
        <f>H74*Assumptions!$G$18</f>
        <v>0</v>
      </c>
      <c r="J74"/>
      <c r="K74" s="160">
        <f>I74*(1+Assumptions!K$19)</f>
        <v>0</v>
      </c>
      <c r="L74" s="160">
        <f>K74*(1+Assumptions!L$19)</f>
        <v>0</v>
      </c>
      <c r="M74" s="160">
        <f>L74*(1+Assumptions!M$19)</f>
        <v>0</v>
      </c>
      <c r="N74" s="160">
        <f>M74*(1+Assumptions!N$19)</f>
        <v>0</v>
      </c>
      <c r="O74" s="160">
        <f>N74*(1+Assumptions!O$19)</f>
        <v>0</v>
      </c>
    </row>
    <row r="75" spans="2:15" outlineLevel="1" x14ac:dyDescent="0.2">
      <c r="B75"/>
      <c r="C75" s="213"/>
      <c r="D75" s="155"/>
      <c r="E75" s="161">
        <v>0</v>
      </c>
      <c r="F75" s="155"/>
      <c r="G75" s="156"/>
      <c r="H75" s="157">
        <f t="shared" si="13"/>
        <v>0</v>
      </c>
      <c r="I75" s="160">
        <f>H75*Assumptions!$G$18</f>
        <v>0</v>
      </c>
      <c r="J75"/>
      <c r="K75" s="160">
        <f>I75*(1+Assumptions!K$19)</f>
        <v>0</v>
      </c>
      <c r="L75" s="160">
        <f>K75*(1+Assumptions!L$19)</f>
        <v>0</v>
      </c>
      <c r="M75" s="160">
        <f>L75*(1+Assumptions!M$19)</f>
        <v>0</v>
      </c>
      <c r="N75" s="160">
        <f>M75*(1+Assumptions!N$19)</f>
        <v>0</v>
      </c>
      <c r="O75" s="160">
        <f>N75*(1+Assumptions!O$19)</f>
        <v>0</v>
      </c>
    </row>
    <row r="76" spans="2:15" outlineLevel="1" x14ac:dyDescent="0.2">
      <c r="B76"/>
      <c r="C76" s="213"/>
      <c r="D76" s="155"/>
      <c r="E76" s="161">
        <v>0</v>
      </c>
      <c r="F76" s="155"/>
      <c r="G76" s="156"/>
      <c r="H76" s="157">
        <f t="shared" si="13"/>
        <v>0</v>
      </c>
      <c r="I76" s="160">
        <f>H76*Assumptions!$G$18</f>
        <v>0</v>
      </c>
      <c r="J76"/>
      <c r="K76" s="160">
        <f>I76*(1+Assumptions!K$19)</f>
        <v>0</v>
      </c>
      <c r="L76" s="160">
        <f>K76*(1+Assumptions!L$19)</f>
        <v>0</v>
      </c>
      <c r="M76" s="160">
        <f>L76*(1+Assumptions!M$19)</f>
        <v>0</v>
      </c>
      <c r="N76" s="160">
        <f>M76*(1+Assumptions!N$19)</f>
        <v>0</v>
      </c>
      <c r="O76" s="160">
        <f>N76*(1+Assumptions!O$19)</f>
        <v>0</v>
      </c>
    </row>
    <row r="77" spans="2:15" outlineLevel="1" x14ac:dyDescent="0.2">
      <c r="B77"/>
      <c r="C77" s="213"/>
      <c r="D77" s="155"/>
      <c r="E77" s="161">
        <v>0</v>
      </c>
      <c r="F77" s="155"/>
      <c r="G77" s="156"/>
      <c r="H77" s="157">
        <f>D77*E77*F77*G77</f>
        <v>0</v>
      </c>
      <c r="I77" s="160">
        <f>H77*Assumptions!$G$18</f>
        <v>0</v>
      </c>
      <c r="J77"/>
      <c r="K77" s="160">
        <f>I77*(1+Assumptions!K$19)</f>
        <v>0</v>
      </c>
      <c r="L77" s="160">
        <f>K77*(1+Assumptions!L$19)</f>
        <v>0</v>
      </c>
      <c r="M77" s="160">
        <f>L77*(1+Assumptions!M$19)</f>
        <v>0</v>
      </c>
      <c r="N77" s="160">
        <f>M77*(1+Assumptions!N$19)</f>
        <v>0</v>
      </c>
      <c r="O77" s="160">
        <f>N77*(1+Assumptions!O$19)</f>
        <v>0</v>
      </c>
    </row>
    <row r="78" spans="2:15" outlineLevel="1" x14ac:dyDescent="0.2">
      <c r="B78"/>
      <c r="C78" s="213"/>
      <c r="D78" s="155"/>
      <c r="E78" s="161">
        <v>0</v>
      </c>
      <c r="F78" s="155"/>
      <c r="G78" s="156"/>
      <c r="H78" s="157">
        <f t="shared" ref="H78:H80" si="14">D78*E78*F78*G78</f>
        <v>0</v>
      </c>
      <c r="I78" s="160">
        <f>H78*Assumptions!$G$18</f>
        <v>0</v>
      </c>
      <c r="J78"/>
      <c r="K78" s="160">
        <f>I78*(1+Assumptions!K$19)</f>
        <v>0</v>
      </c>
      <c r="L78" s="160">
        <f>K78*(1+Assumptions!L$19)</f>
        <v>0</v>
      </c>
      <c r="M78" s="160">
        <f>L78*(1+Assumptions!M$19)</f>
        <v>0</v>
      </c>
      <c r="N78" s="160">
        <f>M78*(1+Assumptions!N$19)</f>
        <v>0</v>
      </c>
      <c r="O78" s="160">
        <f>N78*(1+Assumptions!O$19)</f>
        <v>0</v>
      </c>
    </row>
    <row r="79" spans="2:15" outlineLevel="1" x14ac:dyDescent="0.2">
      <c r="B79"/>
      <c r="C79" s="213"/>
      <c r="D79" s="155"/>
      <c r="E79" s="161">
        <v>0</v>
      </c>
      <c r="F79" s="155"/>
      <c r="G79" s="156"/>
      <c r="H79" s="157">
        <f t="shared" si="14"/>
        <v>0</v>
      </c>
      <c r="I79" s="160">
        <f>H79*Assumptions!$G$18</f>
        <v>0</v>
      </c>
      <c r="J79"/>
      <c r="K79" s="160">
        <f>I79*(1+Assumptions!K$19)</f>
        <v>0</v>
      </c>
      <c r="L79" s="160">
        <f>K79*(1+Assumptions!L$19)</f>
        <v>0</v>
      </c>
      <c r="M79" s="160">
        <f>L79*(1+Assumptions!M$19)</f>
        <v>0</v>
      </c>
      <c r="N79" s="160">
        <f>M79*(1+Assumptions!N$19)</f>
        <v>0</v>
      </c>
      <c r="O79" s="160">
        <f>N79*(1+Assumptions!O$19)</f>
        <v>0</v>
      </c>
    </row>
    <row r="80" spans="2:15" outlineLevel="1" x14ac:dyDescent="0.2">
      <c r="B80"/>
      <c r="C80" s="213"/>
      <c r="D80" s="155"/>
      <c r="E80" s="161">
        <v>0</v>
      </c>
      <c r="F80" s="155"/>
      <c r="G80" s="156"/>
      <c r="H80" s="157">
        <f t="shared" si="14"/>
        <v>0</v>
      </c>
      <c r="I80" s="160">
        <f>H80*Assumptions!$G$18</f>
        <v>0</v>
      </c>
      <c r="J80"/>
      <c r="K80" s="160">
        <f>I80*(1+Assumptions!K$19)</f>
        <v>0</v>
      </c>
      <c r="L80" s="160">
        <f>K80*(1+Assumptions!L$19)</f>
        <v>0</v>
      </c>
      <c r="M80" s="160">
        <f>L80*(1+Assumptions!M$19)</f>
        <v>0</v>
      </c>
      <c r="N80" s="160">
        <f>M80*(1+Assumptions!N$19)</f>
        <v>0</v>
      </c>
      <c r="O80" s="160">
        <f>N80*(1+Assumptions!O$19)</f>
        <v>0</v>
      </c>
    </row>
    <row r="81" spans="2:15" outlineLevel="1" x14ac:dyDescent="0.2">
      <c r="B81"/>
      <c r="C81" s="213"/>
      <c r="D81" s="155"/>
      <c r="E81" s="161">
        <v>0</v>
      </c>
      <c r="F81" s="155"/>
      <c r="G81" s="156"/>
      <c r="H81" s="157">
        <f>D81*E81*F81*G81</f>
        <v>0</v>
      </c>
      <c r="I81" s="160">
        <f>H81*Assumptions!$G$18</f>
        <v>0</v>
      </c>
      <c r="J81"/>
      <c r="K81" s="160">
        <f>I81*(1+Assumptions!K$19)</f>
        <v>0</v>
      </c>
      <c r="L81" s="160">
        <f>K81*(1+Assumptions!L$19)</f>
        <v>0</v>
      </c>
      <c r="M81" s="160">
        <f>L81*(1+Assumptions!M$19)</f>
        <v>0</v>
      </c>
      <c r="N81" s="160">
        <f>M81*(1+Assumptions!N$19)</f>
        <v>0</v>
      </c>
      <c r="O81" s="160">
        <f>N81*(1+Assumptions!O$19)</f>
        <v>0</v>
      </c>
    </row>
    <row r="82" spans="2:15" outlineLevel="1" x14ac:dyDescent="0.2">
      <c r="B82"/>
      <c r="C82" s="65" t="s">
        <v>297</v>
      </c>
      <c r="D82"/>
      <c r="E82"/>
      <c r="F82"/>
      <c r="G82"/>
      <c r="H82"/>
      <c r="I82"/>
      <c r="J82"/>
      <c r="K82" s="156"/>
      <c r="L82" s="156"/>
      <c r="M82" s="156"/>
      <c r="N82" s="156"/>
      <c r="O82" s="156"/>
    </row>
    <row r="83" spans="2:15" outlineLevel="1" x14ac:dyDescent="0.2">
      <c r="B83" s="144"/>
      <c r="C83" s="145"/>
      <c r="D83" s="144"/>
      <c r="E83" s="144"/>
      <c r="F83" s="144"/>
      <c r="G83" s="144"/>
      <c r="H83" s="146"/>
      <c r="I83" s="146"/>
      <c r="J83" s="147"/>
      <c r="K83" s="147"/>
      <c r="L83" s="147"/>
      <c r="M83" s="147"/>
      <c r="N83" s="147"/>
      <c r="O83" s="147"/>
    </row>
    <row r="84" spans="2:15" ht="16" x14ac:dyDescent="0.2">
      <c r="C84" s="141" t="s">
        <v>280</v>
      </c>
      <c r="E84" s="134"/>
      <c r="H84" s="157">
        <f>SUM(H86:H95)</f>
        <v>0</v>
      </c>
      <c r="I84" s="160">
        <f>SUM(I86:I95)</f>
        <v>0</v>
      </c>
      <c r="J84" s="142"/>
      <c r="K84" s="160">
        <f>IF($F84="Exclude",0,SUM(K86:K95)*K96)</f>
        <v>0</v>
      </c>
      <c r="L84" s="160">
        <f>IF($F84="Exclude",0,SUM(L86:L95)*L96)</f>
        <v>0</v>
      </c>
      <c r="M84" s="160">
        <f t="shared" ref="M84:N84" si="15">IF($F84="Exclude",0,SUM(M86:M95)*M96)</f>
        <v>0</v>
      </c>
      <c r="N84" s="160">
        <f t="shared" si="15"/>
        <v>0</v>
      </c>
      <c r="O84" s="160">
        <f>IF($F84="Exclude",0,SUM(O86:O95)*O96)</f>
        <v>0</v>
      </c>
    </row>
    <row r="85" spans="2:15" ht="32" outlineLevel="1" x14ac:dyDescent="0.2">
      <c r="C85" s="139" t="s">
        <v>265</v>
      </c>
      <c r="D85" s="158" t="s">
        <v>266</v>
      </c>
      <c r="E85" s="158" t="s">
        <v>267</v>
      </c>
      <c r="F85" s="158" t="s">
        <v>268</v>
      </c>
      <c r="G85" s="158" t="s">
        <v>269</v>
      </c>
      <c r="H85" s="143" t="s">
        <v>270</v>
      </c>
      <c r="I85" s="143" t="s">
        <v>271</v>
      </c>
      <c r="J85" s="142"/>
      <c r="K85" s="143"/>
      <c r="L85" s="143"/>
      <c r="M85" s="143"/>
      <c r="N85" s="143"/>
      <c r="O85" s="143"/>
    </row>
    <row r="86" spans="2:15" outlineLevel="1" x14ac:dyDescent="0.2">
      <c r="B86"/>
      <c r="C86" s="213"/>
      <c r="D86" s="156"/>
      <c r="E86" s="161">
        <v>0</v>
      </c>
      <c r="F86" s="155"/>
      <c r="G86" s="156"/>
      <c r="H86" s="157">
        <f>D86*E86*F86*G86</f>
        <v>0</v>
      </c>
      <c r="I86" s="160">
        <f>H86*Assumptions!$G$18</f>
        <v>0</v>
      </c>
      <c r="J86"/>
      <c r="K86" s="160">
        <f>I86*(1+Assumptions!K$19)</f>
        <v>0</v>
      </c>
      <c r="L86" s="160">
        <f>K86*(1+Assumptions!L$19)</f>
        <v>0</v>
      </c>
      <c r="M86" s="160">
        <f>L86*(1+Assumptions!M$19)</f>
        <v>0</v>
      </c>
      <c r="N86" s="160">
        <f>M86*(1+Assumptions!N$19)</f>
        <v>0</v>
      </c>
      <c r="O86" s="160">
        <f>N86*(1+Assumptions!O$19)</f>
        <v>0</v>
      </c>
    </row>
    <row r="87" spans="2:15" outlineLevel="1" x14ac:dyDescent="0.2">
      <c r="B87"/>
      <c r="C87" s="213"/>
      <c r="D87" s="155"/>
      <c r="E87" s="161">
        <v>0</v>
      </c>
      <c r="F87" s="155"/>
      <c r="G87" s="156"/>
      <c r="H87" s="157">
        <f t="shared" ref="H87:H90" si="16">D87*E87*F87*G87</f>
        <v>0</v>
      </c>
      <c r="I87" s="160">
        <f>H87*Assumptions!$G$18</f>
        <v>0</v>
      </c>
      <c r="J87"/>
      <c r="K87" s="160">
        <f>I87*(1+Assumptions!K$19)</f>
        <v>0</v>
      </c>
      <c r="L87" s="160">
        <f>K87*(1+Assumptions!L$19)</f>
        <v>0</v>
      </c>
      <c r="M87" s="160">
        <f>L87*(1+Assumptions!M$19)</f>
        <v>0</v>
      </c>
      <c r="N87" s="160">
        <f>M87*(1+Assumptions!N$19)</f>
        <v>0</v>
      </c>
      <c r="O87" s="160">
        <f>N87*(1+Assumptions!O$19)</f>
        <v>0</v>
      </c>
    </row>
    <row r="88" spans="2:15" outlineLevel="1" x14ac:dyDescent="0.2">
      <c r="B88"/>
      <c r="C88" s="213"/>
      <c r="D88" s="155"/>
      <c r="E88" s="161">
        <v>0</v>
      </c>
      <c r="F88" s="155"/>
      <c r="G88" s="156"/>
      <c r="H88" s="157">
        <f t="shared" si="16"/>
        <v>0</v>
      </c>
      <c r="I88" s="160">
        <f>H88*Assumptions!$G$18</f>
        <v>0</v>
      </c>
      <c r="J88"/>
      <c r="K88" s="160">
        <f>I88*(1+Assumptions!K$19)</f>
        <v>0</v>
      </c>
      <c r="L88" s="160">
        <f>K88*(1+Assumptions!L$19)</f>
        <v>0</v>
      </c>
      <c r="M88" s="160">
        <f>L88*(1+Assumptions!M$19)</f>
        <v>0</v>
      </c>
      <c r="N88" s="160">
        <f>M88*(1+Assumptions!N$19)</f>
        <v>0</v>
      </c>
      <c r="O88" s="160">
        <f>N88*(1+Assumptions!O$19)</f>
        <v>0</v>
      </c>
    </row>
    <row r="89" spans="2:15" outlineLevel="1" x14ac:dyDescent="0.2">
      <c r="B89"/>
      <c r="C89" s="213"/>
      <c r="D89" s="155"/>
      <c r="E89" s="161">
        <v>0</v>
      </c>
      <c r="F89" s="155"/>
      <c r="G89" s="156"/>
      <c r="H89" s="157">
        <f t="shared" si="16"/>
        <v>0</v>
      </c>
      <c r="I89" s="160">
        <f>H89*Assumptions!$G$18</f>
        <v>0</v>
      </c>
      <c r="J89"/>
      <c r="K89" s="160">
        <f>I89*(1+Assumptions!K$19)</f>
        <v>0</v>
      </c>
      <c r="L89" s="160">
        <f>K89*(1+Assumptions!L$19)</f>
        <v>0</v>
      </c>
      <c r="M89" s="160">
        <f>L89*(1+Assumptions!M$19)</f>
        <v>0</v>
      </c>
      <c r="N89" s="160">
        <f>M89*(1+Assumptions!N$19)</f>
        <v>0</v>
      </c>
      <c r="O89" s="160">
        <f>N89*(1+Assumptions!O$19)</f>
        <v>0</v>
      </c>
    </row>
    <row r="90" spans="2:15" outlineLevel="1" x14ac:dyDescent="0.2">
      <c r="B90"/>
      <c r="C90" s="213"/>
      <c r="D90" s="155"/>
      <c r="E90" s="161">
        <v>0</v>
      </c>
      <c r="F90" s="155"/>
      <c r="G90" s="156"/>
      <c r="H90" s="157">
        <f t="shared" si="16"/>
        <v>0</v>
      </c>
      <c r="I90" s="160">
        <f>H90*Assumptions!$G$18</f>
        <v>0</v>
      </c>
      <c r="J90"/>
      <c r="K90" s="160">
        <f>I90*(1+Assumptions!K$19)</f>
        <v>0</v>
      </c>
      <c r="L90" s="160">
        <f>K90*(1+Assumptions!L$19)</f>
        <v>0</v>
      </c>
      <c r="M90" s="160">
        <f>L90*(1+Assumptions!M$19)</f>
        <v>0</v>
      </c>
      <c r="N90" s="160">
        <f>M90*(1+Assumptions!N$19)</f>
        <v>0</v>
      </c>
      <c r="O90" s="160">
        <f>N90*(1+Assumptions!O$19)</f>
        <v>0</v>
      </c>
    </row>
    <row r="91" spans="2:15" outlineLevel="1" x14ac:dyDescent="0.2">
      <c r="B91"/>
      <c r="C91" s="213"/>
      <c r="D91" s="155"/>
      <c r="E91" s="161">
        <v>0</v>
      </c>
      <c r="F91" s="155"/>
      <c r="G91" s="156"/>
      <c r="H91" s="157">
        <f>D91*E91*F91*G91</f>
        <v>0</v>
      </c>
      <c r="I91" s="160">
        <f>H91*Assumptions!$G$18</f>
        <v>0</v>
      </c>
      <c r="J91"/>
      <c r="K91" s="160">
        <f>I91*(1+Assumptions!K$19)</f>
        <v>0</v>
      </c>
      <c r="L91" s="160">
        <f>K91*(1+Assumptions!L$19)</f>
        <v>0</v>
      </c>
      <c r="M91" s="160">
        <f>L91*(1+Assumptions!M$19)</f>
        <v>0</v>
      </c>
      <c r="N91" s="160">
        <f>M91*(1+Assumptions!N$19)</f>
        <v>0</v>
      </c>
      <c r="O91" s="160">
        <f>N91*(1+Assumptions!O$19)</f>
        <v>0</v>
      </c>
    </row>
    <row r="92" spans="2:15" outlineLevel="1" x14ac:dyDescent="0.2">
      <c r="B92"/>
      <c r="C92" s="213"/>
      <c r="D92" s="155"/>
      <c r="E92" s="161">
        <v>0</v>
      </c>
      <c r="F92" s="155"/>
      <c r="G92" s="156"/>
      <c r="H92" s="157">
        <f t="shared" ref="H92:H94" si="17">D92*E92*F92*G92</f>
        <v>0</v>
      </c>
      <c r="I92" s="160">
        <f>H92*Assumptions!$G$18</f>
        <v>0</v>
      </c>
      <c r="J92"/>
      <c r="K92" s="160">
        <f>I92*(1+Assumptions!K$19)</f>
        <v>0</v>
      </c>
      <c r="L92" s="160">
        <f>K92*(1+Assumptions!L$19)</f>
        <v>0</v>
      </c>
      <c r="M92" s="160">
        <f>L92*(1+Assumptions!M$19)</f>
        <v>0</v>
      </c>
      <c r="N92" s="160">
        <f>M92*(1+Assumptions!N$19)</f>
        <v>0</v>
      </c>
      <c r="O92" s="160">
        <f>N92*(1+Assumptions!O$19)</f>
        <v>0</v>
      </c>
    </row>
    <row r="93" spans="2:15" outlineLevel="1" x14ac:dyDescent="0.2">
      <c r="B93"/>
      <c r="C93" s="213"/>
      <c r="D93" s="155"/>
      <c r="E93" s="161">
        <v>0</v>
      </c>
      <c r="F93" s="155"/>
      <c r="G93" s="156"/>
      <c r="H93" s="157">
        <f t="shared" si="17"/>
        <v>0</v>
      </c>
      <c r="I93" s="160">
        <f>H93*Assumptions!$G$18</f>
        <v>0</v>
      </c>
      <c r="J93"/>
      <c r="K93" s="160">
        <f>I93*(1+Assumptions!K$19)</f>
        <v>0</v>
      </c>
      <c r="L93" s="160">
        <f>K93*(1+Assumptions!L$19)</f>
        <v>0</v>
      </c>
      <c r="M93" s="160">
        <f>L93*(1+Assumptions!M$19)</f>
        <v>0</v>
      </c>
      <c r="N93" s="160">
        <f>M93*(1+Assumptions!N$19)</f>
        <v>0</v>
      </c>
      <c r="O93" s="160">
        <f>N93*(1+Assumptions!O$19)</f>
        <v>0</v>
      </c>
    </row>
    <row r="94" spans="2:15" outlineLevel="1" x14ac:dyDescent="0.2">
      <c r="B94"/>
      <c r="C94" s="213"/>
      <c r="D94" s="155"/>
      <c r="E94" s="161">
        <v>0</v>
      </c>
      <c r="F94" s="155"/>
      <c r="G94" s="156"/>
      <c r="H94" s="157">
        <f t="shared" si="17"/>
        <v>0</v>
      </c>
      <c r="I94" s="160">
        <f>H94*Assumptions!$G$18</f>
        <v>0</v>
      </c>
      <c r="J94"/>
      <c r="K94" s="160">
        <f>I94*(1+Assumptions!K$19)</f>
        <v>0</v>
      </c>
      <c r="L94" s="160">
        <f>K94*(1+Assumptions!L$19)</f>
        <v>0</v>
      </c>
      <c r="M94" s="160">
        <f>L94*(1+Assumptions!M$19)</f>
        <v>0</v>
      </c>
      <c r="N94" s="160">
        <f>M94*(1+Assumptions!N$19)</f>
        <v>0</v>
      </c>
      <c r="O94" s="160">
        <f>N94*(1+Assumptions!O$19)</f>
        <v>0</v>
      </c>
    </row>
    <row r="95" spans="2:15" outlineLevel="1" x14ac:dyDescent="0.2">
      <c r="B95"/>
      <c r="C95" s="213"/>
      <c r="D95" s="155"/>
      <c r="E95" s="161">
        <v>0</v>
      </c>
      <c r="F95" s="155"/>
      <c r="G95" s="156"/>
      <c r="H95" s="157">
        <f>D95*E95*F95*G95</f>
        <v>0</v>
      </c>
      <c r="I95" s="160">
        <f>H95*Assumptions!$G$18</f>
        <v>0</v>
      </c>
      <c r="J95"/>
      <c r="K95" s="160">
        <f>I95*(1+Assumptions!K$19)</f>
        <v>0</v>
      </c>
      <c r="L95" s="160">
        <f>K95*(1+Assumptions!L$19)</f>
        <v>0</v>
      </c>
      <c r="M95" s="160">
        <f>L95*(1+Assumptions!M$19)</f>
        <v>0</v>
      </c>
      <c r="N95" s="160">
        <f>M95*(1+Assumptions!N$19)</f>
        <v>0</v>
      </c>
      <c r="O95" s="160">
        <f>N95*(1+Assumptions!O$19)</f>
        <v>0</v>
      </c>
    </row>
    <row r="96" spans="2:15" outlineLevel="1" x14ac:dyDescent="0.2">
      <c r="B96"/>
      <c r="C96" s="65" t="s">
        <v>297</v>
      </c>
      <c r="D96"/>
      <c r="E96"/>
      <c r="F96"/>
      <c r="G96"/>
      <c r="H96"/>
      <c r="I96"/>
      <c r="J96"/>
      <c r="K96" s="156"/>
      <c r="L96" s="156"/>
      <c r="M96" s="156"/>
      <c r="N96" s="156"/>
      <c r="O96" s="156"/>
    </row>
    <row r="97" spans="2:17" outlineLevel="1" x14ac:dyDescent="0.2">
      <c r="B97" s="144"/>
      <c r="C97" s="145"/>
      <c r="D97" s="144"/>
      <c r="E97" s="144"/>
      <c r="F97" s="144"/>
      <c r="G97" s="144"/>
      <c r="H97" s="146"/>
      <c r="I97" s="146"/>
      <c r="J97" s="147"/>
      <c r="K97" s="147"/>
      <c r="L97" s="147"/>
      <c r="M97" s="147"/>
      <c r="N97" s="147"/>
      <c r="O97" s="147"/>
    </row>
    <row r="98" spans="2:17" ht="16" x14ac:dyDescent="0.2">
      <c r="C98" s="141" t="s">
        <v>280</v>
      </c>
      <c r="E98" s="134"/>
      <c r="H98" s="157">
        <f>SUM(H100:H109)</f>
        <v>0</v>
      </c>
      <c r="I98" s="160">
        <f>SUM(I100:I109)</f>
        <v>0</v>
      </c>
      <c r="J98" s="142"/>
      <c r="K98" s="160">
        <f>IF($F98="Exclude",0,SUM(K100:K109)*K110)</f>
        <v>0</v>
      </c>
      <c r="L98" s="160">
        <f>IF($F98="Exclude",0,SUM(L100:L109)*L110)</f>
        <v>0</v>
      </c>
      <c r="M98" s="160">
        <f t="shared" ref="M98:N98" si="18">IF($F98="Exclude",0,SUM(M100:M109)*M110)</f>
        <v>0</v>
      </c>
      <c r="N98" s="160">
        <f t="shared" si="18"/>
        <v>0</v>
      </c>
      <c r="O98" s="160">
        <f>IF($F98="Exclude",0,SUM(O100:O109)*O110)</f>
        <v>0</v>
      </c>
    </row>
    <row r="99" spans="2:17" ht="32" outlineLevel="1" x14ac:dyDescent="0.2">
      <c r="C99" s="139" t="s">
        <v>265</v>
      </c>
      <c r="D99" s="158" t="s">
        <v>266</v>
      </c>
      <c r="E99" s="158" t="s">
        <v>267</v>
      </c>
      <c r="F99" s="158" t="s">
        <v>268</v>
      </c>
      <c r="G99" s="158" t="s">
        <v>269</v>
      </c>
      <c r="H99" s="143" t="s">
        <v>270</v>
      </c>
      <c r="I99" s="143" t="s">
        <v>271</v>
      </c>
      <c r="J99" s="142"/>
      <c r="K99" s="143"/>
      <c r="L99" s="143"/>
      <c r="M99" s="143"/>
      <c r="N99" s="143"/>
      <c r="O99" s="143"/>
    </row>
    <row r="100" spans="2:17" outlineLevel="1" x14ac:dyDescent="0.2">
      <c r="B100"/>
      <c r="C100" s="213"/>
      <c r="D100" s="156"/>
      <c r="E100" s="161">
        <v>0</v>
      </c>
      <c r="F100" s="155"/>
      <c r="G100" s="156"/>
      <c r="H100" s="157">
        <f>D100*E100*F100*G100</f>
        <v>0</v>
      </c>
      <c r="I100" s="160">
        <f>H100*Assumptions!$G$18</f>
        <v>0</v>
      </c>
      <c r="J100"/>
      <c r="K100" s="160">
        <f>I100*(1+Assumptions!K$19)</f>
        <v>0</v>
      </c>
      <c r="L100" s="160">
        <f>K100*(1+Assumptions!L$19)</f>
        <v>0</v>
      </c>
      <c r="M100" s="160">
        <f>L100*(1+Assumptions!M$19)</f>
        <v>0</v>
      </c>
      <c r="N100" s="160">
        <f>M100*(1+Assumptions!N$19)</f>
        <v>0</v>
      </c>
      <c r="O100" s="160">
        <f>N100*(1+Assumptions!O$19)</f>
        <v>0</v>
      </c>
    </row>
    <row r="101" spans="2:17" outlineLevel="1" x14ac:dyDescent="0.2">
      <c r="B101"/>
      <c r="C101" s="213"/>
      <c r="D101" s="155"/>
      <c r="E101" s="161">
        <v>0</v>
      </c>
      <c r="F101" s="155"/>
      <c r="G101" s="156"/>
      <c r="H101" s="157">
        <f t="shared" ref="H101:H104" si="19">D101*E101*F101*G101</f>
        <v>0</v>
      </c>
      <c r="I101" s="160">
        <f>H101*Assumptions!$G$18</f>
        <v>0</v>
      </c>
      <c r="J101"/>
      <c r="K101" s="160">
        <f>I101*(1+Assumptions!K$19)</f>
        <v>0</v>
      </c>
      <c r="L101" s="160">
        <f>K101*(1+Assumptions!L$19)</f>
        <v>0</v>
      </c>
      <c r="M101" s="160">
        <f>L101*(1+Assumptions!M$19)</f>
        <v>0</v>
      </c>
      <c r="N101" s="160">
        <f>M101*(1+Assumptions!N$19)</f>
        <v>0</v>
      </c>
      <c r="O101" s="160">
        <f>N101*(1+Assumptions!O$19)</f>
        <v>0</v>
      </c>
    </row>
    <row r="102" spans="2:17" outlineLevel="1" x14ac:dyDescent="0.2">
      <c r="B102"/>
      <c r="C102" s="213"/>
      <c r="D102" s="155"/>
      <c r="E102" s="161">
        <v>0</v>
      </c>
      <c r="F102" s="155"/>
      <c r="G102" s="156"/>
      <c r="H102" s="157">
        <f t="shared" si="19"/>
        <v>0</v>
      </c>
      <c r="I102" s="160">
        <f>H102*Assumptions!$G$18</f>
        <v>0</v>
      </c>
      <c r="J102"/>
      <c r="K102" s="160">
        <f>I102*(1+Assumptions!K$19)</f>
        <v>0</v>
      </c>
      <c r="L102" s="160">
        <f>K102*(1+Assumptions!L$19)</f>
        <v>0</v>
      </c>
      <c r="M102" s="160">
        <f>L102*(1+Assumptions!M$19)</f>
        <v>0</v>
      </c>
      <c r="N102" s="160">
        <f>M102*(1+Assumptions!N$19)</f>
        <v>0</v>
      </c>
      <c r="O102" s="160">
        <f>N102*(1+Assumptions!O$19)</f>
        <v>0</v>
      </c>
    </row>
    <row r="103" spans="2:17" outlineLevel="1" x14ac:dyDescent="0.2">
      <c r="B103"/>
      <c r="C103" s="213"/>
      <c r="D103" s="155"/>
      <c r="E103" s="161">
        <v>0</v>
      </c>
      <c r="F103" s="155"/>
      <c r="G103" s="156"/>
      <c r="H103" s="157">
        <f t="shared" si="19"/>
        <v>0</v>
      </c>
      <c r="I103" s="160">
        <f>H103*Assumptions!$G$18</f>
        <v>0</v>
      </c>
      <c r="J103"/>
      <c r="K103" s="160">
        <f>I103*(1+Assumptions!K$19)</f>
        <v>0</v>
      </c>
      <c r="L103" s="160">
        <f>K103*(1+Assumptions!L$19)</f>
        <v>0</v>
      </c>
      <c r="M103" s="160">
        <f>L103*(1+Assumptions!M$19)</f>
        <v>0</v>
      </c>
      <c r="N103" s="160">
        <f>M103*(1+Assumptions!N$19)</f>
        <v>0</v>
      </c>
      <c r="O103" s="160">
        <f>N103*(1+Assumptions!O$19)</f>
        <v>0</v>
      </c>
    </row>
    <row r="104" spans="2:17" outlineLevel="1" x14ac:dyDescent="0.2">
      <c r="B104"/>
      <c r="C104" s="213"/>
      <c r="D104" s="155"/>
      <c r="E104" s="161">
        <v>0</v>
      </c>
      <c r="F104" s="155"/>
      <c r="G104" s="156"/>
      <c r="H104" s="157">
        <f t="shared" si="19"/>
        <v>0</v>
      </c>
      <c r="I104" s="160">
        <f>H104*Assumptions!$G$18</f>
        <v>0</v>
      </c>
      <c r="J104"/>
      <c r="K104" s="160">
        <f>I104*(1+Assumptions!K$19)</f>
        <v>0</v>
      </c>
      <c r="L104" s="160">
        <f>K104*(1+Assumptions!L$19)</f>
        <v>0</v>
      </c>
      <c r="M104" s="160">
        <f>L104*(1+Assumptions!M$19)</f>
        <v>0</v>
      </c>
      <c r="N104" s="160">
        <f>M104*(1+Assumptions!N$19)</f>
        <v>0</v>
      </c>
      <c r="O104" s="160">
        <f>N104*(1+Assumptions!O$19)</f>
        <v>0</v>
      </c>
    </row>
    <row r="105" spans="2:17" outlineLevel="1" x14ac:dyDescent="0.2">
      <c r="B105"/>
      <c r="C105" s="213"/>
      <c r="D105" s="155"/>
      <c r="E105" s="161">
        <v>0</v>
      </c>
      <c r="F105" s="155"/>
      <c r="G105" s="156"/>
      <c r="H105" s="157">
        <f>D105*E105*F105*G105</f>
        <v>0</v>
      </c>
      <c r="I105" s="160">
        <f>H105*Assumptions!$G$18</f>
        <v>0</v>
      </c>
      <c r="J105"/>
      <c r="K105" s="160">
        <f>I105*(1+Assumptions!K$19)</f>
        <v>0</v>
      </c>
      <c r="L105" s="160">
        <f>K105*(1+Assumptions!L$19)</f>
        <v>0</v>
      </c>
      <c r="M105" s="160">
        <f>L105*(1+Assumptions!M$19)</f>
        <v>0</v>
      </c>
      <c r="N105" s="160">
        <f>M105*(1+Assumptions!N$19)</f>
        <v>0</v>
      </c>
      <c r="O105" s="160">
        <f>N105*(1+Assumptions!O$19)</f>
        <v>0</v>
      </c>
    </row>
    <row r="106" spans="2:17" outlineLevel="1" x14ac:dyDescent="0.2">
      <c r="B106"/>
      <c r="C106" s="213"/>
      <c r="D106" s="155"/>
      <c r="E106" s="161">
        <v>0</v>
      </c>
      <c r="F106" s="155"/>
      <c r="G106" s="156"/>
      <c r="H106" s="157">
        <f t="shared" ref="H106:H108" si="20">D106*E106*F106*G106</f>
        <v>0</v>
      </c>
      <c r="I106" s="160">
        <f>H106*Assumptions!$G$18</f>
        <v>0</v>
      </c>
      <c r="J106"/>
      <c r="K106" s="160">
        <f>I106*(1+Assumptions!K$19)</f>
        <v>0</v>
      </c>
      <c r="L106" s="160">
        <f>K106*(1+Assumptions!L$19)</f>
        <v>0</v>
      </c>
      <c r="M106" s="160">
        <f>L106*(1+Assumptions!M$19)</f>
        <v>0</v>
      </c>
      <c r="N106" s="160">
        <f>M106*(1+Assumptions!N$19)</f>
        <v>0</v>
      </c>
      <c r="O106" s="160">
        <f>N106*(1+Assumptions!O$19)</f>
        <v>0</v>
      </c>
    </row>
    <row r="107" spans="2:17" outlineLevel="1" x14ac:dyDescent="0.2">
      <c r="B107"/>
      <c r="C107" s="213"/>
      <c r="D107" s="155"/>
      <c r="E107" s="161">
        <v>0</v>
      </c>
      <c r="F107" s="155"/>
      <c r="G107" s="156"/>
      <c r="H107" s="157">
        <f t="shared" si="20"/>
        <v>0</v>
      </c>
      <c r="I107" s="160">
        <f>H107*Assumptions!$G$18</f>
        <v>0</v>
      </c>
      <c r="J107"/>
      <c r="K107" s="160">
        <f>I107*(1+Assumptions!K$19)</f>
        <v>0</v>
      </c>
      <c r="L107" s="160">
        <f>K107*(1+Assumptions!L$19)</f>
        <v>0</v>
      </c>
      <c r="M107" s="160">
        <f>L107*(1+Assumptions!M$19)</f>
        <v>0</v>
      </c>
      <c r="N107" s="160">
        <f>M107*(1+Assumptions!N$19)</f>
        <v>0</v>
      </c>
      <c r="O107" s="160">
        <f>N107*(1+Assumptions!O$19)</f>
        <v>0</v>
      </c>
    </row>
    <row r="108" spans="2:17" outlineLevel="1" x14ac:dyDescent="0.2">
      <c r="B108"/>
      <c r="C108" s="213"/>
      <c r="D108" s="155"/>
      <c r="E108" s="161">
        <v>0</v>
      </c>
      <c r="F108" s="155"/>
      <c r="G108" s="156"/>
      <c r="H108" s="157">
        <f t="shared" si="20"/>
        <v>0</v>
      </c>
      <c r="I108" s="160">
        <f>H108*Assumptions!$G$18</f>
        <v>0</v>
      </c>
      <c r="J108"/>
      <c r="K108" s="160">
        <f>I108*(1+Assumptions!K$19)</f>
        <v>0</v>
      </c>
      <c r="L108" s="160">
        <f>K108*(1+Assumptions!L$19)</f>
        <v>0</v>
      </c>
      <c r="M108" s="160">
        <f>L108*(1+Assumptions!M$19)</f>
        <v>0</v>
      </c>
      <c r="N108" s="160">
        <f>M108*(1+Assumptions!N$19)</f>
        <v>0</v>
      </c>
      <c r="O108" s="160">
        <f>N108*(1+Assumptions!O$19)</f>
        <v>0</v>
      </c>
    </row>
    <row r="109" spans="2:17" outlineLevel="1" x14ac:dyDescent="0.2">
      <c r="B109"/>
      <c r="C109" s="213"/>
      <c r="D109" s="155"/>
      <c r="E109" s="161">
        <v>0</v>
      </c>
      <c r="F109" s="155"/>
      <c r="G109" s="156"/>
      <c r="H109" s="157">
        <f>D109*E109*F109*G109</f>
        <v>0</v>
      </c>
      <c r="I109" s="160">
        <f>H109*Assumptions!$G$18</f>
        <v>0</v>
      </c>
      <c r="J109"/>
      <c r="K109" s="160">
        <f>I109*(1+Assumptions!K$19)</f>
        <v>0</v>
      </c>
      <c r="L109" s="160">
        <f>K109*(1+Assumptions!L$19)</f>
        <v>0</v>
      </c>
      <c r="M109" s="160">
        <f>L109*(1+Assumptions!M$19)</f>
        <v>0</v>
      </c>
      <c r="N109" s="160">
        <f>M109*(1+Assumptions!N$19)</f>
        <v>0</v>
      </c>
      <c r="O109" s="160">
        <f>N109*(1+Assumptions!O$19)</f>
        <v>0</v>
      </c>
    </row>
    <row r="110" spans="2:17" outlineLevel="1" x14ac:dyDescent="0.2">
      <c r="B110"/>
      <c r="C110" s="65" t="s">
        <v>297</v>
      </c>
      <c r="D110"/>
      <c r="E110"/>
      <c r="F110"/>
      <c r="G110"/>
      <c r="H110"/>
      <c r="I110"/>
      <c r="J110"/>
      <c r="K110" s="156"/>
      <c r="L110" s="156"/>
      <c r="M110" s="156"/>
      <c r="N110" s="156"/>
      <c r="O110" s="156"/>
    </row>
    <row r="111" spans="2:17" outlineLevel="1" x14ac:dyDescent="0.2">
      <c r="B111" s="144"/>
      <c r="C111" s="145"/>
      <c r="D111" s="144"/>
      <c r="E111" s="144"/>
      <c r="F111" s="144"/>
      <c r="G111" s="144"/>
      <c r="H111" s="146"/>
      <c r="I111" s="146"/>
      <c r="J111" s="147"/>
      <c r="K111" s="147"/>
      <c r="L111" s="147"/>
      <c r="M111" s="147"/>
      <c r="N111" s="147"/>
      <c r="O111" s="147"/>
    </row>
    <row r="112" spans="2:17" ht="16" x14ac:dyDescent="0.2">
      <c r="C112" s="141" t="s">
        <v>281</v>
      </c>
      <c r="E112" s="134"/>
      <c r="H112" s="157">
        <f>SUM(H114:H123)</f>
        <v>0</v>
      </c>
      <c r="I112" s="160">
        <f>SUM(I114:I123)</f>
        <v>0</v>
      </c>
      <c r="J112" s="142"/>
      <c r="K112" s="160">
        <f>IF($F112="Exclude",0,SUM(K114:K123)*K$42)</f>
        <v>0</v>
      </c>
      <c r="L112" s="160">
        <f>IF($F112="Exclude",0,SUM(L114:L123)*L$42)</f>
        <v>0</v>
      </c>
      <c r="M112" s="160">
        <f>IF($F112="Exclude",0,SUM(M114:M123)*M$42)</f>
        <v>0</v>
      </c>
      <c r="N112" s="160">
        <f>IF($F112="Exclude",0,SUM(N114:N123)*N$42)</f>
        <v>0</v>
      </c>
      <c r="O112" s="160">
        <f>IF($F112="Exclude",0,SUM(O114:O123)*O$42)</f>
        <v>0</v>
      </c>
      <c r="Q112" s="134"/>
    </row>
    <row r="113" spans="2:17" ht="32" outlineLevel="1" x14ac:dyDescent="0.2">
      <c r="C113" s="139" t="s">
        <v>265</v>
      </c>
      <c r="D113" s="158" t="s">
        <v>266</v>
      </c>
      <c r="E113" s="158" t="s">
        <v>267</v>
      </c>
      <c r="F113" s="158" t="s">
        <v>268</v>
      </c>
      <c r="G113" s="158" t="s">
        <v>269</v>
      </c>
      <c r="H113" s="143" t="s">
        <v>270</v>
      </c>
      <c r="I113" s="143" t="s">
        <v>271</v>
      </c>
      <c r="J113" s="142"/>
      <c r="K113" s="143"/>
      <c r="L113" s="143"/>
      <c r="M113" s="143"/>
      <c r="N113" s="143"/>
      <c r="O113" s="143"/>
    </row>
    <row r="114" spans="2:17" customFormat="1" outlineLevel="1" x14ac:dyDescent="0.2">
      <c r="C114" s="213"/>
      <c r="D114" s="156"/>
      <c r="E114" s="187">
        <v>0</v>
      </c>
      <c r="F114" s="188"/>
      <c r="G114" s="156"/>
      <c r="H114" s="157">
        <f t="shared" ref="H114:H123" si="21">D114*E114*F114*G114</f>
        <v>0</v>
      </c>
      <c r="I114" s="160">
        <f>H114*Assumptions!$G$18</f>
        <v>0</v>
      </c>
      <c r="K114" s="160">
        <f>I114*(1+Assumptions!K$19)</f>
        <v>0</v>
      </c>
      <c r="L114" s="160">
        <f>K114*(1+Assumptions!L$19)</f>
        <v>0</v>
      </c>
      <c r="M114" s="160">
        <f>L114*(1+Assumptions!M$19)</f>
        <v>0</v>
      </c>
      <c r="N114" s="160">
        <f>M114*(1+Assumptions!N$19)</f>
        <v>0</v>
      </c>
      <c r="O114" s="160">
        <f>N114*(1+Assumptions!O$19)</f>
        <v>0</v>
      </c>
    </row>
    <row r="115" spans="2:17" customFormat="1" outlineLevel="1" x14ac:dyDescent="0.2">
      <c r="C115" s="213"/>
      <c r="D115" s="156"/>
      <c r="E115" s="187">
        <v>0</v>
      </c>
      <c r="F115" s="188"/>
      <c r="G115" s="156"/>
      <c r="H115" s="157">
        <f t="shared" si="21"/>
        <v>0</v>
      </c>
      <c r="I115" s="160">
        <f>H115*Assumptions!$G$18</f>
        <v>0</v>
      </c>
      <c r="K115" s="160">
        <f>I115*(1+Assumptions!K$19)</f>
        <v>0</v>
      </c>
      <c r="L115" s="160">
        <f>K115*(1+Assumptions!L$19)</f>
        <v>0</v>
      </c>
      <c r="M115" s="160">
        <f>L115*(1+Assumptions!M$19)</f>
        <v>0</v>
      </c>
      <c r="N115" s="160">
        <f>M115*(1+Assumptions!N$19)</f>
        <v>0</v>
      </c>
      <c r="O115" s="160">
        <f>N115*(1+Assumptions!O$19)</f>
        <v>0</v>
      </c>
    </row>
    <row r="116" spans="2:17" customFormat="1" outlineLevel="1" x14ac:dyDescent="0.2">
      <c r="C116" s="213"/>
      <c r="D116" s="156"/>
      <c r="E116" s="187">
        <v>0</v>
      </c>
      <c r="F116" s="188"/>
      <c r="G116" s="156"/>
      <c r="H116" s="157">
        <f t="shared" si="21"/>
        <v>0</v>
      </c>
      <c r="I116" s="160">
        <f>H116*Assumptions!$G$18</f>
        <v>0</v>
      </c>
      <c r="K116" s="160">
        <f>I116*(1+Assumptions!K$19)</f>
        <v>0</v>
      </c>
      <c r="L116" s="160">
        <f>K116*(1+Assumptions!L$19)</f>
        <v>0</v>
      </c>
      <c r="M116" s="160">
        <f>L116*(1+Assumptions!M$19)</f>
        <v>0</v>
      </c>
      <c r="N116" s="160">
        <f>M116*(1+Assumptions!N$19)</f>
        <v>0</v>
      </c>
      <c r="O116" s="160">
        <f>N116*(1+Assumptions!O$19)</f>
        <v>0</v>
      </c>
    </row>
    <row r="117" spans="2:17" customFormat="1" outlineLevel="1" x14ac:dyDescent="0.2">
      <c r="C117" s="213"/>
      <c r="D117" s="156"/>
      <c r="E117" s="187">
        <v>0</v>
      </c>
      <c r="F117" s="188"/>
      <c r="G117" s="156"/>
      <c r="H117" s="157">
        <f t="shared" si="21"/>
        <v>0</v>
      </c>
      <c r="I117" s="160">
        <f>H117*Assumptions!$G$18</f>
        <v>0</v>
      </c>
      <c r="K117" s="160">
        <f>I117*(1+Assumptions!K$19)</f>
        <v>0</v>
      </c>
      <c r="L117" s="160">
        <f>K117*(1+Assumptions!L$19)</f>
        <v>0</v>
      </c>
      <c r="M117" s="160">
        <f>L117*(1+Assumptions!M$19)</f>
        <v>0</v>
      </c>
      <c r="N117" s="160">
        <f>M117*(1+Assumptions!N$19)</f>
        <v>0</v>
      </c>
      <c r="O117" s="160">
        <f>N117*(1+Assumptions!O$19)</f>
        <v>0</v>
      </c>
    </row>
    <row r="118" spans="2:17" customFormat="1" outlineLevel="1" x14ac:dyDescent="0.2">
      <c r="C118" s="213"/>
      <c r="D118" s="156"/>
      <c r="E118" s="187">
        <v>0</v>
      </c>
      <c r="F118" s="188"/>
      <c r="G118" s="156"/>
      <c r="H118" s="157">
        <f t="shared" si="21"/>
        <v>0</v>
      </c>
      <c r="I118" s="160">
        <f>H118*Assumptions!$G$18</f>
        <v>0</v>
      </c>
      <c r="K118" s="160">
        <f>I118*(1+Assumptions!K$19)</f>
        <v>0</v>
      </c>
      <c r="L118" s="160">
        <f>K118*(1+Assumptions!L$19)</f>
        <v>0</v>
      </c>
      <c r="M118" s="160">
        <f>L118*(1+Assumptions!M$19)</f>
        <v>0</v>
      </c>
      <c r="N118" s="160">
        <f>M118*(1+Assumptions!N$19)</f>
        <v>0</v>
      </c>
      <c r="O118" s="160">
        <f>N118*(1+Assumptions!O$19)</f>
        <v>0</v>
      </c>
    </row>
    <row r="119" spans="2:17" customFormat="1" outlineLevel="1" x14ac:dyDescent="0.2">
      <c r="C119" s="213"/>
      <c r="D119" s="156"/>
      <c r="E119" s="187">
        <v>0</v>
      </c>
      <c r="F119" s="188"/>
      <c r="G119" s="156"/>
      <c r="H119" s="157">
        <f t="shared" si="21"/>
        <v>0</v>
      </c>
      <c r="I119" s="160">
        <f>H119*Assumptions!$G$18</f>
        <v>0</v>
      </c>
      <c r="K119" s="160">
        <f>I119*(1+Assumptions!K$19)</f>
        <v>0</v>
      </c>
      <c r="L119" s="160">
        <f>K119*(1+Assumptions!L$19)</f>
        <v>0</v>
      </c>
      <c r="M119" s="160">
        <f>L119*(1+Assumptions!M$19)</f>
        <v>0</v>
      </c>
      <c r="N119" s="160">
        <f>M119*(1+Assumptions!N$19)</f>
        <v>0</v>
      </c>
      <c r="O119" s="160">
        <f>N119*(1+Assumptions!O$19)</f>
        <v>0</v>
      </c>
    </row>
    <row r="120" spans="2:17" customFormat="1" outlineLevel="1" x14ac:dyDescent="0.2">
      <c r="C120" s="213"/>
      <c r="D120" s="156"/>
      <c r="E120" s="187">
        <v>0</v>
      </c>
      <c r="F120" s="188"/>
      <c r="G120" s="156"/>
      <c r="H120" s="157">
        <f t="shared" si="21"/>
        <v>0</v>
      </c>
      <c r="I120" s="160">
        <f>H120*Assumptions!$G$18</f>
        <v>0</v>
      </c>
      <c r="K120" s="160">
        <f>I120*(1+Assumptions!K$19)</f>
        <v>0</v>
      </c>
      <c r="L120" s="160">
        <f>K120*(1+Assumptions!L$19)</f>
        <v>0</v>
      </c>
      <c r="M120" s="160">
        <f>L120*(1+Assumptions!M$19)</f>
        <v>0</v>
      </c>
      <c r="N120" s="160">
        <f>M120*(1+Assumptions!N$19)</f>
        <v>0</v>
      </c>
      <c r="O120" s="160">
        <f>N120*(1+Assumptions!O$19)</f>
        <v>0</v>
      </c>
    </row>
    <row r="121" spans="2:17" customFormat="1" outlineLevel="1" x14ac:dyDescent="0.2">
      <c r="C121" s="213"/>
      <c r="D121" s="156"/>
      <c r="E121" s="187">
        <v>0</v>
      </c>
      <c r="F121" s="188"/>
      <c r="G121" s="156"/>
      <c r="H121" s="157">
        <f t="shared" si="21"/>
        <v>0</v>
      </c>
      <c r="I121" s="160">
        <f>H121*Assumptions!$G$18</f>
        <v>0</v>
      </c>
      <c r="K121" s="160">
        <f>I121*(1+Assumptions!K$19)</f>
        <v>0</v>
      </c>
      <c r="L121" s="160">
        <f>K121*(1+Assumptions!L$19)</f>
        <v>0</v>
      </c>
      <c r="M121" s="160">
        <f>L121*(1+Assumptions!M$19)</f>
        <v>0</v>
      </c>
      <c r="N121" s="160">
        <f>M121*(1+Assumptions!N$19)</f>
        <v>0</v>
      </c>
      <c r="O121" s="160">
        <f>N121*(1+Assumptions!O$19)</f>
        <v>0</v>
      </c>
    </row>
    <row r="122" spans="2:17" customFormat="1" outlineLevel="1" x14ac:dyDescent="0.2">
      <c r="C122" s="213"/>
      <c r="D122" s="156"/>
      <c r="E122" s="187">
        <v>0</v>
      </c>
      <c r="F122" s="188"/>
      <c r="G122" s="156"/>
      <c r="H122" s="157">
        <f t="shared" si="21"/>
        <v>0</v>
      </c>
      <c r="I122" s="160">
        <f>H122*Assumptions!$G$18</f>
        <v>0</v>
      </c>
      <c r="K122" s="160">
        <f>I122*(1+Assumptions!K$19)</f>
        <v>0</v>
      </c>
      <c r="L122" s="160">
        <f>K122*(1+Assumptions!L$19)</f>
        <v>0</v>
      </c>
      <c r="M122" s="160">
        <f>L122*(1+Assumptions!M$19)</f>
        <v>0</v>
      </c>
      <c r="N122" s="160">
        <f>M122*(1+Assumptions!N$19)</f>
        <v>0</v>
      </c>
      <c r="O122" s="160">
        <f>N122*(1+Assumptions!O$19)</f>
        <v>0</v>
      </c>
    </row>
    <row r="123" spans="2:17" customFormat="1" outlineLevel="1" x14ac:dyDescent="0.2">
      <c r="C123" s="213"/>
      <c r="D123" s="156"/>
      <c r="E123" s="187">
        <v>0</v>
      </c>
      <c r="F123" s="188"/>
      <c r="G123" s="156"/>
      <c r="H123" s="157">
        <f t="shared" si="21"/>
        <v>0</v>
      </c>
      <c r="I123" s="160">
        <f>H123*Assumptions!$G$18</f>
        <v>0</v>
      </c>
      <c r="K123" s="160">
        <f>I123*(1+Assumptions!K$19)</f>
        <v>0</v>
      </c>
      <c r="L123" s="160">
        <f>K123*(1+Assumptions!L$19)</f>
        <v>0</v>
      </c>
      <c r="M123" s="160">
        <f>L123*(1+Assumptions!M$19)</f>
        <v>0</v>
      </c>
      <c r="N123" s="160">
        <f>M123*(1+Assumptions!N$19)</f>
        <v>0</v>
      </c>
      <c r="O123" s="160">
        <f>N123*(1+Assumptions!O$19)</f>
        <v>0</v>
      </c>
    </row>
    <row r="124" spans="2:17" customFormat="1" outlineLevel="1" x14ac:dyDescent="0.2">
      <c r="C124" s="65" t="s">
        <v>297</v>
      </c>
      <c r="K124" s="156"/>
      <c r="L124" s="156"/>
      <c r="M124" s="156"/>
      <c r="N124" s="156"/>
      <c r="O124" s="156"/>
    </row>
    <row r="125" spans="2:17" outlineLevel="1" x14ac:dyDescent="0.2">
      <c r="B125" s="144"/>
      <c r="C125" s="145"/>
      <c r="D125" s="144"/>
      <c r="E125" s="144"/>
      <c r="F125" s="144"/>
      <c r="G125" s="144"/>
      <c r="H125" s="146"/>
      <c r="I125" s="146"/>
      <c r="J125" s="147"/>
      <c r="K125" s="147"/>
      <c r="L125" s="147"/>
      <c r="M125" s="147"/>
      <c r="N125" s="147"/>
      <c r="O125" s="147"/>
    </row>
    <row r="126" spans="2:17" ht="16" x14ac:dyDescent="0.2">
      <c r="C126" s="141" t="s">
        <v>281</v>
      </c>
      <c r="E126" s="134"/>
      <c r="H126" s="157">
        <f>SUM(H128:H137)</f>
        <v>0</v>
      </c>
      <c r="I126" s="160">
        <f>SUM(I128:I137)</f>
        <v>0</v>
      </c>
      <c r="J126" s="142"/>
      <c r="K126" s="160">
        <f>IF($F126="Exclude",0,SUM(K128:K137)*K$42)</f>
        <v>0</v>
      </c>
      <c r="L126" s="160">
        <f>IF($F126="Exclude",0,SUM(L128:L137)*L$42)</f>
        <v>0</v>
      </c>
      <c r="M126" s="160">
        <f>IF($F126="Exclude",0,SUM(M128:M137)*M$42)</f>
        <v>0</v>
      </c>
      <c r="N126" s="160">
        <f>IF($F126="Exclude",0,SUM(N128:N137)*N$42)</f>
        <v>0</v>
      </c>
      <c r="O126" s="160">
        <f>IF($F126="Exclude",0,SUM(O128:O137)*O$42)</f>
        <v>0</v>
      </c>
      <c r="Q126" s="134"/>
    </row>
    <row r="127" spans="2:17" ht="32" outlineLevel="1" x14ac:dyDescent="0.2">
      <c r="C127" s="139" t="s">
        <v>265</v>
      </c>
      <c r="D127" s="158" t="s">
        <v>266</v>
      </c>
      <c r="E127" s="158" t="s">
        <v>267</v>
      </c>
      <c r="F127" s="158" t="s">
        <v>268</v>
      </c>
      <c r="G127" s="158" t="s">
        <v>269</v>
      </c>
      <c r="H127" s="143" t="s">
        <v>270</v>
      </c>
      <c r="I127" s="143" t="s">
        <v>271</v>
      </c>
      <c r="J127" s="142"/>
      <c r="K127" s="143"/>
      <c r="L127" s="143"/>
      <c r="M127" s="143"/>
      <c r="N127" s="143"/>
      <c r="O127" s="143"/>
    </row>
    <row r="128" spans="2:17" customFormat="1" outlineLevel="1" x14ac:dyDescent="0.2">
      <c r="C128" s="213"/>
      <c r="D128" s="156"/>
      <c r="E128" s="187">
        <v>0</v>
      </c>
      <c r="F128" s="188"/>
      <c r="G128" s="156"/>
      <c r="H128" s="157">
        <f t="shared" ref="H128:H137" si="22">D128*E128*F128*G128</f>
        <v>0</v>
      </c>
      <c r="I128" s="160">
        <f>H128*Assumptions!$G$18</f>
        <v>0</v>
      </c>
      <c r="K128" s="160">
        <f>I128*(1+Assumptions!K$19)</f>
        <v>0</v>
      </c>
      <c r="L128" s="160">
        <f>K128*(1+Assumptions!L$19)</f>
        <v>0</v>
      </c>
      <c r="M128" s="160">
        <f>L128*(1+Assumptions!M$19)</f>
        <v>0</v>
      </c>
      <c r="N128" s="160">
        <f>M128*(1+Assumptions!N$19)</f>
        <v>0</v>
      </c>
      <c r="O128" s="160">
        <f>N128*(1+Assumptions!O$19)</f>
        <v>0</v>
      </c>
    </row>
    <row r="129" spans="2:17" customFormat="1" outlineLevel="1" x14ac:dyDescent="0.2">
      <c r="C129" s="213"/>
      <c r="D129" s="156"/>
      <c r="E129" s="187">
        <v>0</v>
      </c>
      <c r="F129" s="188"/>
      <c r="G129" s="156"/>
      <c r="H129" s="157">
        <f t="shared" si="22"/>
        <v>0</v>
      </c>
      <c r="I129" s="160">
        <f>H129*Assumptions!$G$18</f>
        <v>0</v>
      </c>
      <c r="K129" s="160">
        <f>I129*(1+Assumptions!K$19)</f>
        <v>0</v>
      </c>
      <c r="L129" s="160">
        <f>K129*(1+Assumptions!L$19)</f>
        <v>0</v>
      </c>
      <c r="M129" s="160">
        <f>L129*(1+Assumptions!M$19)</f>
        <v>0</v>
      </c>
      <c r="N129" s="160">
        <f>M129*(1+Assumptions!N$19)</f>
        <v>0</v>
      </c>
      <c r="O129" s="160">
        <f>N129*(1+Assumptions!O$19)</f>
        <v>0</v>
      </c>
    </row>
    <row r="130" spans="2:17" customFormat="1" outlineLevel="1" x14ac:dyDescent="0.2">
      <c r="C130" s="213"/>
      <c r="D130" s="156"/>
      <c r="E130" s="187">
        <v>0</v>
      </c>
      <c r="F130" s="188"/>
      <c r="G130" s="156"/>
      <c r="H130" s="157">
        <f t="shared" si="22"/>
        <v>0</v>
      </c>
      <c r="I130" s="160">
        <f>H130*Assumptions!$G$18</f>
        <v>0</v>
      </c>
      <c r="K130" s="160">
        <f>I130*(1+Assumptions!K$19)</f>
        <v>0</v>
      </c>
      <c r="L130" s="160">
        <f>K130*(1+Assumptions!L$19)</f>
        <v>0</v>
      </c>
      <c r="M130" s="160">
        <f>L130*(1+Assumptions!M$19)</f>
        <v>0</v>
      </c>
      <c r="N130" s="160">
        <f>M130*(1+Assumptions!N$19)</f>
        <v>0</v>
      </c>
      <c r="O130" s="160">
        <f>N130*(1+Assumptions!O$19)</f>
        <v>0</v>
      </c>
    </row>
    <row r="131" spans="2:17" customFormat="1" outlineLevel="1" x14ac:dyDescent="0.2">
      <c r="C131" s="213"/>
      <c r="D131" s="156"/>
      <c r="E131" s="187">
        <v>0</v>
      </c>
      <c r="F131" s="188"/>
      <c r="G131" s="156"/>
      <c r="H131" s="157">
        <f t="shared" si="22"/>
        <v>0</v>
      </c>
      <c r="I131" s="160">
        <f>H131*Assumptions!$G$18</f>
        <v>0</v>
      </c>
      <c r="K131" s="160">
        <f>I131*(1+Assumptions!K$19)</f>
        <v>0</v>
      </c>
      <c r="L131" s="160">
        <f>K131*(1+Assumptions!L$19)</f>
        <v>0</v>
      </c>
      <c r="M131" s="160">
        <f>L131*(1+Assumptions!M$19)</f>
        <v>0</v>
      </c>
      <c r="N131" s="160">
        <f>M131*(1+Assumptions!N$19)</f>
        <v>0</v>
      </c>
      <c r="O131" s="160">
        <f>N131*(1+Assumptions!O$19)</f>
        <v>0</v>
      </c>
    </row>
    <row r="132" spans="2:17" customFormat="1" outlineLevel="1" x14ac:dyDescent="0.2">
      <c r="C132" s="213"/>
      <c r="D132" s="156"/>
      <c r="E132" s="187">
        <v>0</v>
      </c>
      <c r="F132" s="188"/>
      <c r="G132" s="156"/>
      <c r="H132" s="157">
        <f t="shared" si="22"/>
        <v>0</v>
      </c>
      <c r="I132" s="160">
        <f>H132*Assumptions!$G$18</f>
        <v>0</v>
      </c>
      <c r="K132" s="160">
        <f>I132*(1+Assumptions!K$19)</f>
        <v>0</v>
      </c>
      <c r="L132" s="160">
        <f>K132*(1+Assumptions!L$19)</f>
        <v>0</v>
      </c>
      <c r="M132" s="160">
        <f>L132*(1+Assumptions!M$19)</f>
        <v>0</v>
      </c>
      <c r="N132" s="160">
        <f>M132*(1+Assumptions!N$19)</f>
        <v>0</v>
      </c>
      <c r="O132" s="160">
        <f>N132*(1+Assumptions!O$19)</f>
        <v>0</v>
      </c>
    </row>
    <row r="133" spans="2:17" customFormat="1" outlineLevel="1" x14ac:dyDescent="0.2">
      <c r="C133" s="213"/>
      <c r="D133" s="156"/>
      <c r="E133" s="187">
        <v>0</v>
      </c>
      <c r="F133" s="188"/>
      <c r="G133" s="156"/>
      <c r="H133" s="157">
        <f t="shared" si="22"/>
        <v>0</v>
      </c>
      <c r="I133" s="160">
        <f>H133*Assumptions!$G$18</f>
        <v>0</v>
      </c>
      <c r="K133" s="160">
        <f>I133*(1+Assumptions!K$19)</f>
        <v>0</v>
      </c>
      <c r="L133" s="160">
        <f>K133*(1+Assumptions!L$19)</f>
        <v>0</v>
      </c>
      <c r="M133" s="160">
        <f>L133*(1+Assumptions!M$19)</f>
        <v>0</v>
      </c>
      <c r="N133" s="160">
        <f>M133*(1+Assumptions!N$19)</f>
        <v>0</v>
      </c>
      <c r="O133" s="160">
        <f>N133*(1+Assumptions!O$19)</f>
        <v>0</v>
      </c>
    </row>
    <row r="134" spans="2:17" customFormat="1" outlineLevel="1" x14ac:dyDescent="0.2">
      <c r="C134" s="213"/>
      <c r="D134" s="156"/>
      <c r="E134" s="187">
        <v>0</v>
      </c>
      <c r="F134" s="188"/>
      <c r="G134" s="156"/>
      <c r="H134" s="157">
        <f t="shared" si="22"/>
        <v>0</v>
      </c>
      <c r="I134" s="160">
        <f>H134*Assumptions!$G$18</f>
        <v>0</v>
      </c>
      <c r="K134" s="160">
        <f>I134*(1+Assumptions!K$19)</f>
        <v>0</v>
      </c>
      <c r="L134" s="160">
        <f>K134*(1+Assumptions!L$19)</f>
        <v>0</v>
      </c>
      <c r="M134" s="160">
        <f>L134*(1+Assumptions!M$19)</f>
        <v>0</v>
      </c>
      <c r="N134" s="160">
        <f>M134*(1+Assumptions!N$19)</f>
        <v>0</v>
      </c>
      <c r="O134" s="160">
        <f>N134*(1+Assumptions!O$19)</f>
        <v>0</v>
      </c>
    </row>
    <row r="135" spans="2:17" customFormat="1" outlineLevel="1" x14ac:dyDescent="0.2">
      <c r="C135" s="213"/>
      <c r="D135" s="156"/>
      <c r="E135" s="187">
        <v>0</v>
      </c>
      <c r="F135" s="188"/>
      <c r="G135" s="156"/>
      <c r="H135" s="157">
        <f t="shared" si="22"/>
        <v>0</v>
      </c>
      <c r="I135" s="160">
        <f>H135*Assumptions!$G$18</f>
        <v>0</v>
      </c>
      <c r="K135" s="160">
        <f>I135*(1+Assumptions!K$19)</f>
        <v>0</v>
      </c>
      <c r="L135" s="160">
        <f>K135*(1+Assumptions!L$19)</f>
        <v>0</v>
      </c>
      <c r="M135" s="160">
        <f>L135*(1+Assumptions!M$19)</f>
        <v>0</v>
      </c>
      <c r="N135" s="160">
        <f>M135*(1+Assumptions!N$19)</f>
        <v>0</v>
      </c>
      <c r="O135" s="160">
        <f>N135*(1+Assumptions!O$19)</f>
        <v>0</v>
      </c>
    </row>
    <row r="136" spans="2:17" customFormat="1" outlineLevel="1" x14ac:dyDescent="0.2">
      <c r="C136" s="213"/>
      <c r="D136" s="156"/>
      <c r="E136" s="187">
        <v>0</v>
      </c>
      <c r="F136" s="188"/>
      <c r="G136" s="156"/>
      <c r="H136" s="157">
        <f t="shared" si="22"/>
        <v>0</v>
      </c>
      <c r="I136" s="160">
        <f>H136*Assumptions!$G$18</f>
        <v>0</v>
      </c>
      <c r="K136" s="160">
        <f>I136*(1+Assumptions!K$19)</f>
        <v>0</v>
      </c>
      <c r="L136" s="160">
        <f>K136*(1+Assumptions!L$19)</f>
        <v>0</v>
      </c>
      <c r="M136" s="160">
        <f>L136*(1+Assumptions!M$19)</f>
        <v>0</v>
      </c>
      <c r="N136" s="160">
        <f>M136*(1+Assumptions!N$19)</f>
        <v>0</v>
      </c>
      <c r="O136" s="160">
        <f>N136*(1+Assumptions!O$19)</f>
        <v>0</v>
      </c>
    </row>
    <row r="137" spans="2:17" customFormat="1" outlineLevel="1" x14ac:dyDescent="0.2">
      <c r="C137" s="213"/>
      <c r="D137" s="156"/>
      <c r="E137" s="187">
        <v>0</v>
      </c>
      <c r="F137" s="188"/>
      <c r="G137" s="156"/>
      <c r="H137" s="157">
        <f t="shared" si="22"/>
        <v>0</v>
      </c>
      <c r="I137" s="160">
        <f>H137*Assumptions!$G$18</f>
        <v>0</v>
      </c>
      <c r="K137" s="160">
        <f>I137*(1+Assumptions!K$19)</f>
        <v>0</v>
      </c>
      <c r="L137" s="160">
        <f>K137*(1+Assumptions!L$19)</f>
        <v>0</v>
      </c>
      <c r="M137" s="160">
        <f>L137*(1+Assumptions!M$19)</f>
        <v>0</v>
      </c>
      <c r="N137" s="160">
        <f>M137*(1+Assumptions!N$19)</f>
        <v>0</v>
      </c>
      <c r="O137" s="160">
        <f>N137*(1+Assumptions!O$19)</f>
        <v>0</v>
      </c>
    </row>
    <row r="138" spans="2:17" customFormat="1" outlineLevel="1" x14ac:dyDescent="0.2">
      <c r="C138" s="65" t="s">
        <v>297</v>
      </c>
      <c r="K138" s="156"/>
      <c r="L138" s="156"/>
      <c r="M138" s="156"/>
      <c r="N138" s="156"/>
      <c r="O138" s="156"/>
    </row>
    <row r="139" spans="2:17" outlineLevel="1" x14ac:dyDescent="0.2">
      <c r="B139" s="144"/>
      <c r="C139" s="145"/>
      <c r="D139" s="144"/>
      <c r="E139" s="144"/>
      <c r="F139" s="144"/>
      <c r="G139" s="144"/>
      <c r="H139" s="146"/>
      <c r="I139" s="146"/>
      <c r="J139" s="147"/>
      <c r="K139" s="147"/>
      <c r="L139" s="147"/>
      <c r="M139" s="147"/>
      <c r="N139" s="147"/>
      <c r="O139" s="147"/>
    </row>
    <row r="140" spans="2:17" ht="16" x14ac:dyDescent="0.2">
      <c r="C140" s="141" t="s">
        <v>281</v>
      </c>
      <c r="E140" s="134"/>
      <c r="H140" s="157">
        <f>SUM(H142:H151)</f>
        <v>0</v>
      </c>
      <c r="I140" s="160">
        <f>SUM(I142:I151)</f>
        <v>0</v>
      </c>
      <c r="J140" s="142"/>
      <c r="K140" s="160">
        <f>IF($F140="Exclude",0,SUM(K142:K151)*K$42)</f>
        <v>0</v>
      </c>
      <c r="L140" s="160">
        <f>IF($F140="Exclude",0,SUM(L142:L151)*L$42)</f>
        <v>0</v>
      </c>
      <c r="M140" s="160">
        <f>IF($F140="Exclude",0,SUM(M142:M151)*M$42)</f>
        <v>0</v>
      </c>
      <c r="N140" s="160">
        <f>IF($F140="Exclude",0,SUM(N142:N151)*N$42)</f>
        <v>0</v>
      </c>
      <c r="O140" s="160">
        <f>IF($F140="Exclude",0,SUM(O142:O151)*O$42)</f>
        <v>0</v>
      </c>
      <c r="Q140" s="134"/>
    </row>
    <row r="141" spans="2:17" ht="32" outlineLevel="1" x14ac:dyDescent="0.2">
      <c r="C141" s="139" t="s">
        <v>265</v>
      </c>
      <c r="D141" s="158" t="s">
        <v>266</v>
      </c>
      <c r="E141" s="158" t="s">
        <v>267</v>
      </c>
      <c r="F141" s="158" t="s">
        <v>268</v>
      </c>
      <c r="G141" s="158" t="s">
        <v>269</v>
      </c>
      <c r="H141" s="143" t="s">
        <v>270</v>
      </c>
      <c r="I141" s="143" t="s">
        <v>271</v>
      </c>
      <c r="J141" s="142"/>
      <c r="K141" s="143"/>
      <c r="L141" s="143"/>
      <c r="M141" s="143"/>
      <c r="N141" s="143"/>
      <c r="O141" s="143"/>
    </row>
    <row r="142" spans="2:17" customFormat="1" outlineLevel="1" x14ac:dyDescent="0.2">
      <c r="C142" s="213"/>
      <c r="D142" s="156"/>
      <c r="E142" s="187">
        <v>0</v>
      </c>
      <c r="F142" s="188"/>
      <c r="G142" s="156"/>
      <c r="H142" s="157">
        <f t="shared" ref="H142:H151" si="23">D142*E142*F142*G142</f>
        <v>0</v>
      </c>
      <c r="I142" s="160">
        <f>H142*Assumptions!$G$18</f>
        <v>0</v>
      </c>
      <c r="K142" s="160">
        <f>I142*(1+Assumptions!K$19)</f>
        <v>0</v>
      </c>
      <c r="L142" s="160">
        <f>K142*(1+Assumptions!L$19)</f>
        <v>0</v>
      </c>
      <c r="M142" s="160">
        <f>L142*(1+Assumptions!M$19)</f>
        <v>0</v>
      </c>
      <c r="N142" s="160">
        <f>M142*(1+Assumptions!N$19)</f>
        <v>0</v>
      </c>
      <c r="O142" s="160">
        <f>N142*(1+Assumptions!O$19)</f>
        <v>0</v>
      </c>
    </row>
    <row r="143" spans="2:17" customFormat="1" outlineLevel="1" x14ac:dyDescent="0.2">
      <c r="C143" s="213"/>
      <c r="D143" s="156"/>
      <c r="E143" s="187">
        <v>0</v>
      </c>
      <c r="F143" s="188"/>
      <c r="G143" s="156"/>
      <c r="H143" s="157">
        <f t="shared" si="23"/>
        <v>0</v>
      </c>
      <c r="I143" s="160">
        <f>H143*Assumptions!$G$18</f>
        <v>0</v>
      </c>
      <c r="K143" s="160">
        <f>I143*(1+Assumptions!K$19)</f>
        <v>0</v>
      </c>
      <c r="L143" s="160">
        <f>K143*(1+Assumptions!L$19)</f>
        <v>0</v>
      </c>
      <c r="M143" s="160">
        <f>L143*(1+Assumptions!M$19)</f>
        <v>0</v>
      </c>
      <c r="N143" s="160">
        <f>M143*(1+Assumptions!N$19)</f>
        <v>0</v>
      </c>
      <c r="O143" s="160">
        <f>N143*(1+Assumptions!O$19)</f>
        <v>0</v>
      </c>
    </row>
    <row r="144" spans="2:17" customFormat="1" outlineLevel="1" x14ac:dyDescent="0.2">
      <c r="C144" s="213"/>
      <c r="D144" s="156"/>
      <c r="E144" s="187">
        <v>0</v>
      </c>
      <c r="F144" s="188"/>
      <c r="G144" s="156"/>
      <c r="H144" s="157">
        <f t="shared" si="23"/>
        <v>0</v>
      </c>
      <c r="I144" s="160">
        <f>H144*Assumptions!$G$18</f>
        <v>0</v>
      </c>
      <c r="K144" s="160">
        <f>I144*(1+Assumptions!K$19)</f>
        <v>0</v>
      </c>
      <c r="L144" s="160">
        <f>K144*(1+Assumptions!L$19)</f>
        <v>0</v>
      </c>
      <c r="M144" s="160">
        <f>L144*(1+Assumptions!M$19)</f>
        <v>0</v>
      </c>
      <c r="N144" s="160">
        <f>M144*(1+Assumptions!N$19)</f>
        <v>0</v>
      </c>
      <c r="O144" s="160">
        <f>N144*(1+Assumptions!O$19)</f>
        <v>0</v>
      </c>
    </row>
    <row r="145" spans="2:17" customFormat="1" outlineLevel="1" x14ac:dyDescent="0.2">
      <c r="C145" s="213"/>
      <c r="D145" s="156"/>
      <c r="E145" s="187">
        <v>0</v>
      </c>
      <c r="F145" s="188"/>
      <c r="G145" s="156"/>
      <c r="H145" s="157">
        <f t="shared" si="23"/>
        <v>0</v>
      </c>
      <c r="I145" s="160">
        <f>H145*Assumptions!$G$18</f>
        <v>0</v>
      </c>
      <c r="K145" s="160">
        <f>I145*(1+Assumptions!K$19)</f>
        <v>0</v>
      </c>
      <c r="L145" s="160">
        <f>K145*(1+Assumptions!L$19)</f>
        <v>0</v>
      </c>
      <c r="M145" s="160">
        <f>L145*(1+Assumptions!M$19)</f>
        <v>0</v>
      </c>
      <c r="N145" s="160">
        <f>M145*(1+Assumptions!N$19)</f>
        <v>0</v>
      </c>
      <c r="O145" s="160">
        <f>N145*(1+Assumptions!O$19)</f>
        <v>0</v>
      </c>
    </row>
    <row r="146" spans="2:17" customFormat="1" outlineLevel="1" x14ac:dyDescent="0.2">
      <c r="C146" s="213"/>
      <c r="D146" s="156"/>
      <c r="E146" s="187">
        <v>0</v>
      </c>
      <c r="F146" s="188"/>
      <c r="G146" s="156"/>
      <c r="H146" s="157">
        <f t="shared" si="23"/>
        <v>0</v>
      </c>
      <c r="I146" s="160">
        <f>H146*Assumptions!$G$18</f>
        <v>0</v>
      </c>
      <c r="K146" s="160">
        <f>I146*(1+Assumptions!K$19)</f>
        <v>0</v>
      </c>
      <c r="L146" s="160">
        <f>K146*(1+Assumptions!L$19)</f>
        <v>0</v>
      </c>
      <c r="M146" s="160">
        <f>L146*(1+Assumptions!M$19)</f>
        <v>0</v>
      </c>
      <c r="N146" s="160">
        <f>M146*(1+Assumptions!N$19)</f>
        <v>0</v>
      </c>
      <c r="O146" s="160">
        <f>N146*(1+Assumptions!O$19)</f>
        <v>0</v>
      </c>
    </row>
    <row r="147" spans="2:17" customFormat="1" outlineLevel="1" x14ac:dyDescent="0.2">
      <c r="C147" s="213"/>
      <c r="D147" s="156"/>
      <c r="E147" s="187">
        <v>0</v>
      </c>
      <c r="F147" s="188"/>
      <c r="G147" s="156"/>
      <c r="H147" s="157">
        <f t="shared" si="23"/>
        <v>0</v>
      </c>
      <c r="I147" s="160">
        <f>H147*Assumptions!$G$18</f>
        <v>0</v>
      </c>
      <c r="K147" s="160">
        <f>I147*(1+Assumptions!K$19)</f>
        <v>0</v>
      </c>
      <c r="L147" s="160">
        <f>K147*(1+Assumptions!L$19)</f>
        <v>0</v>
      </c>
      <c r="M147" s="160">
        <f>L147*(1+Assumptions!M$19)</f>
        <v>0</v>
      </c>
      <c r="N147" s="160">
        <f>M147*(1+Assumptions!N$19)</f>
        <v>0</v>
      </c>
      <c r="O147" s="160">
        <f>N147*(1+Assumptions!O$19)</f>
        <v>0</v>
      </c>
    </row>
    <row r="148" spans="2:17" customFormat="1" outlineLevel="1" x14ac:dyDescent="0.2">
      <c r="C148" s="213"/>
      <c r="D148" s="156"/>
      <c r="E148" s="187">
        <v>0</v>
      </c>
      <c r="F148" s="188"/>
      <c r="G148" s="156"/>
      <c r="H148" s="157">
        <f t="shared" si="23"/>
        <v>0</v>
      </c>
      <c r="I148" s="160">
        <f>H148*Assumptions!$G$18</f>
        <v>0</v>
      </c>
      <c r="K148" s="160">
        <f>I148*(1+Assumptions!K$19)</f>
        <v>0</v>
      </c>
      <c r="L148" s="160">
        <f>K148*(1+Assumptions!L$19)</f>
        <v>0</v>
      </c>
      <c r="M148" s="160">
        <f>L148*(1+Assumptions!M$19)</f>
        <v>0</v>
      </c>
      <c r="N148" s="160">
        <f>M148*(1+Assumptions!N$19)</f>
        <v>0</v>
      </c>
      <c r="O148" s="160">
        <f>N148*(1+Assumptions!O$19)</f>
        <v>0</v>
      </c>
    </row>
    <row r="149" spans="2:17" customFormat="1" outlineLevel="1" x14ac:dyDescent="0.2">
      <c r="C149" s="213"/>
      <c r="D149" s="156"/>
      <c r="E149" s="187">
        <v>0</v>
      </c>
      <c r="F149" s="188"/>
      <c r="G149" s="156"/>
      <c r="H149" s="157">
        <f t="shared" si="23"/>
        <v>0</v>
      </c>
      <c r="I149" s="160">
        <f>H149*Assumptions!$G$18</f>
        <v>0</v>
      </c>
      <c r="K149" s="160">
        <f>I149*(1+Assumptions!K$19)</f>
        <v>0</v>
      </c>
      <c r="L149" s="160">
        <f>K149*(1+Assumptions!L$19)</f>
        <v>0</v>
      </c>
      <c r="M149" s="160">
        <f>L149*(1+Assumptions!M$19)</f>
        <v>0</v>
      </c>
      <c r="N149" s="160">
        <f>M149*(1+Assumptions!N$19)</f>
        <v>0</v>
      </c>
      <c r="O149" s="160">
        <f>N149*(1+Assumptions!O$19)</f>
        <v>0</v>
      </c>
    </row>
    <row r="150" spans="2:17" customFormat="1" outlineLevel="1" x14ac:dyDescent="0.2">
      <c r="C150" s="213"/>
      <c r="D150" s="156"/>
      <c r="E150" s="187">
        <v>0</v>
      </c>
      <c r="F150" s="188"/>
      <c r="G150" s="156"/>
      <c r="H150" s="157">
        <f t="shared" si="23"/>
        <v>0</v>
      </c>
      <c r="I150" s="160">
        <f>H150*Assumptions!$G$18</f>
        <v>0</v>
      </c>
      <c r="K150" s="160">
        <f>I150*(1+Assumptions!K$19)</f>
        <v>0</v>
      </c>
      <c r="L150" s="160">
        <f>K150*(1+Assumptions!L$19)</f>
        <v>0</v>
      </c>
      <c r="M150" s="160">
        <f>L150*(1+Assumptions!M$19)</f>
        <v>0</v>
      </c>
      <c r="N150" s="160">
        <f>M150*(1+Assumptions!N$19)</f>
        <v>0</v>
      </c>
      <c r="O150" s="160">
        <f>N150*(1+Assumptions!O$19)</f>
        <v>0</v>
      </c>
    </row>
    <row r="151" spans="2:17" customFormat="1" outlineLevel="1" x14ac:dyDescent="0.2">
      <c r="C151" s="213"/>
      <c r="D151" s="156"/>
      <c r="E151" s="187">
        <v>0</v>
      </c>
      <c r="F151" s="188"/>
      <c r="G151" s="156"/>
      <c r="H151" s="157">
        <f t="shared" si="23"/>
        <v>0</v>
      </c>
      <c r="I151" s="160">
        <f>H151*Assumptions!$G$18</f>
        <v>0</v>
      </c>
      <c r="K151" s="160">
        <f>I151*(1+Assumptions!K$19)</f>
        <v>0</v>
      </c>
      <c r="L151" s="160">
        <f>K151*(1+Assumptions!L$19)</f>
        <v>0</v>
      </c>
      <c r="M151" s="160">
        <f>L151*(1+Assumptions!M$19)</f>
        <v>0</v>
      </c>
      <c r="N151" s="160">
        <f>M151*(1+Assumptions!N$19)</f>
        <v>0</v>
      </c>
      <c r="O151" s="160">
        <f>N151*(1+Assumptions!O$19)</f>
        <v>0</v>
      </c>
    </row>
    <row r="152" spans="2:17" customFormat="1" outlineLevel="1" x14ac:dyDescent="0.2">
      <c r="C152" s="65" t="s">
        <v>297</v>
      </c>
      <c r="K152" s="156"/>
      <c r="L152" s="156"/>
      <c r="M152" s="156"/>
      <c r="N152" s="156"/>
      <c r="O152" s="156"/>
    </row>
    <row r="153" spans="2:17" outlineLevel="1" x14ac:dyDescent="0.2">
      <c r="B153" s="144"/>
      <c r="C153" s="145"/>
      <c r="D153" s="144"/>
      <c r="E153" s="144"/>
      <c r="F153" s="144"/>
      <c r="G153" s="144"/>
      <c r="H153" s="146"/>
      <c r="I153" s="146"/>
      <c r="J153" s="147"/>
      <c r="K153" s="147"/>
      <c r="L153" s="147"/>
      <c r="M153" s="147"/>
      <c r="N153" s="147"/>
      <c r="O153" s="147"/>
    </row>
    <row r="154" spans="2:17" ht="16" x14ac:dyDescent="0.2">
      <c r="C154" s="141" t="s">
        <v>281</v>
      </c>
      <c r="E154" s="134"/>
      <c r="H154" s="157">
        <f>SUM(H156:H165)</f>
        <v>0</v>
      </c>
      <c r="I154" s="160">
        <f>SUM(I156:I165)</f>
        <v>0</v>
      </c>
      <c r="J154" s="142"/>
      <c r="K154" s="160">
        <f>IF($F154="Exclude",0,SUM(K156:K165)*K$42)</f>
        <v>0</v>
      </c>
      <c r="L154" s="160">
        <f>IF($F154="Exclude",0,SUM(L156:L165)*L$42)</f>
        <v>0</v>
      </c>
      <c r="M154" s="160">
        <f>IF($F154="Exclude",0,SUM(M156:M165)*M$42)</f>
        <v>0</v>
      </c>
      <c r="N154" s="160">
        <f>IF($F154="Exclude",0,SUM(N156:N165)*N$42)</f>
        <v>0</v>
      </c>
      <c r="O154" s="160">
        <f>IF($F154="Exclude",0,SUM(O156:O165)*O$42)</f>
        <v>0</v>
      </c>
      <c r="Q154" s="134"/>
    </row>
    <row r="155" spans="2:17" ht="32" outlineLevel="1" x14ac:dyDescent="0.2">
      <c r="C155" s="139" t="s">
        <v>265</v>
      </c>
      <c r="D155" s="158" t="s">
        <v>266</v>
      </c>
      <c r="E155" s="158" t="s">
        <v>267</v>
      </c>
      <c r="F155" s="158" t="s">
        <v>268</v>
      </c>
      <c r="G155" s="158" t="s">
        <v>269</v>
      </c>
      <c r="H155" s="143" t="s">
        <v>270</v>
      </c>
      <c r="I155" s="143" t="s">
        <v>271</v>
      </c>
      <c r="J155" s="142"/>
      <c r="K155" s="143"/>
      <c r="L155" s="143"/>
      <c r="M155" s="143"/>
      <c r="N155" s="143"/>
      <c r="O155" s="143"/>
    </row>
    <row r="156" spans="2:17" customFormat="1" outlineLevel="1" x14ac:dyDescent="0.2">
      <c r="C156" s="213"/>
      <c r="D156" s="156"/>
      <c r="E156" s="187">
        <v>0</v>
      </c>
      <c r="F156" s="188"/>
      <c r="G156" s="156"/>
      <c r="H156" s="157">
        <f t="shared" ref="H156:H165" si="24">D156*E156*F156*G156</f>
        <v>0</v>
      </c>
      <c r="I156" s="160">
        <f>H156*Assumptions!$G$18</f>
        <v>0</v>
      </c>
      <c r="K156" s="160">
        <f>I156*(1+Assumptions!K$19)</f>
        <v>0</v>
      </c>
      <c r="L156" s="160">
        <f>K156*(1+Assumptions!L$19)</f>
        <v>0</v>
      </c>
      <c r="M156" s="160">
        <f>L156*(1+Assumptions!M$19)</f>
        <v>0</v>
      </c>
      <c r="N156" s="160">
        <f>M156*(1+Assumptions!N$19)</f>
        <v>0</v>
      </c>
      <c r="O156" s="160">
        <f>N156*(1+Assumptions!O$19)</f>
        <v>0</v>
      </c>
    </row>
    <row r="157" spans="2:17" customFormat="1" outlineLevel="1" x14ac:dyDescent="0.2">
      <c r="C157" s="213"/>
      <c r="D157" s="156"/>
      <c r="E157" s="187">
        <v>0</v>
      </c>
      <c r="F157" s="188"/>
      <c r="G157" s="156"/>
      <c r="H157" s="157">
        <f t="shared" si="24"/>
        <v>0</v>
      </c>
      <c r="I157" s="160">
        <f>H157*Assumptions!$G$18</f>
        <v>0</v>
      </c>
      <c r="K157" s="160">
        <f>I157*(1+Assumptions!K$19)</f>
        <v>0</v>
      </c>
      <c r="L157" s="160">
        <f>K157*(1+Assumptions!L$19)</f>
        <v>0</v>
      </c>
      <c r="M157" s="160">
        <f>L157*(1+Assumptions!M$19)</f>
        <v>0</v>
      </c>
      <c r="N157" s="160">
        <f>M157*(1+Assumptions!N$19)</f>
        <v>0</v>
      </c>
      <c r="O157" s="160">
        <f>N157*(1+Assumptions!O$19)</f>
        <v>0</v>
      </c>
    </row>
    <row r="158" spans="2:17" customFormat="1" outlineLevel="1" x14ac:dyDescent="0.2">
      <c r="C158" s="213"/>
      <c r="D158" s="156"/>
      <c r="E158" s="187">
        <v>0</v>
      </c>
      <c r="F158" s="188"/>
      <c r="G158" s="156"/>
      <c r="H158" s="157">
        <f t="shared" si="24"/>
        <v>0</v>
      </c>
      <c r="I158" s="160">
        <f>H158*Assumptions!$G$18</f>
        <v>0</v>
      </c>
      <c r="K158" s="160">
        <f>I158*(1+Assumptions!K$19)</f>
        <v>0</v>
      </c>
      <c r="L158" s="160">
        <f>K158*(1+Assumptions!L$19)</f>
        <v>0</v>
      </c>
      <c r="M158" s="160">
        <f>L158*(1+Assumptions!M$19)</f>
        <v>0</v>
      </c>
      <c r="N158" s="160">
        <f>M158*(1+Assumptions!N$19)</f>
        <v>0</v>
      </c>
      <c r="O158" s="160">
        <f>N158*(1+Assumptions!O$19)</f>
        <v>0</v>
      </c>
    </row>
    <row r="159" spans="2:17" customFormat="1" outlineLevel="1" x14ac:dyDescent="0.2">
      <c r="C159" s="213"/>
      <c r="D159" s="156"/>
      <c r="E159" s="187">
        <v>0</v>
      </c>
      <c r="F159" s="188"/>
      <c r="G159" s="156"/>
      <c r="H159" s="157">
        <f t="shared" si="24"/>
        <v>0</v>
      </c>
      <c r="I159" s="160">
        <f>H159*Assumptions!$G$18</f>
        <v>0</v>
      </c>
      <c r="K159" s="160">
        <f>I159*(1+Assumptions!K$19)</f>
        <v>0</v>
      </c>
      <c r="L159" s="160">
        <f>K159*(1+Assumptions!L$19)</f>
        <v>0</v>
      </c>
      <c r="M159" s="160">
        <f>L159*(1+Assumptions!M$19)</f>
        <v>0</v>
      </c>
      <c r="N159" s="160">
        <f>M159*(1+Assumptions!N$19)</f>
        <v>0</v>
      </c>
      <c r="O159" s="160">
        <f>N159*(1+Assumptions!O$19)</f>
        <v>0</v>
      </c>
    </row>
    <row r="160" spans="2:17" customFormat="1" outlineLevel="1" x14ac:dyDescent="0.2">
      <c r="C160" s="213"/>
      <c r="D160" s="156"/>
      <c r="E160" s="187">
        <v>0</v>
      </c>
      <c r="F160" s="188"/>
      <c r="G160" s="156"/>
      <c r="H160" s="157">
        <f t="shared" si="24"/>
        <v>0</v>
      </c>
      <c r="I160" s="160">
        <f>H160*Assumptions!$G$18</f>
        <v>0</v>
      </c>
      <c r="K160" s="160">
        <f>I160*(1+Assumptions!K$19)</f>
        <v>0</v>
      </c>
      <c r="L160" s="160">
        <f>K160*(1+Assumptions!L$19)</f>
        <v>0</v>
      </c>
      <c r="M160" s="160">
        <f>L160*(1+Assumptions!M$19)</f>
        <v>0</v>
      </c>
      <c r="N160" s="160">
        <f>M160*(1+Assumptions!N$19)</f>
        <v>0</v>
      </c>
      <c r="O160" s="160">
        <f>N160*(1+Assumptions!O$19)</f>
        <v>0</v>
      </c>
    </row>
    <row r="161" spans="2:15" customFormat="1" outlineLevel="1" x14ac:dyDescent="0.2">
      <c r="C161" s="213"/>
      <c r="D161" s="156"/>
      <c r="E161" s="187">
        <v>0</v>
      </c>
      <c r="F161" s="188"/>
      <c r="G161" s="156"/>
      <c r="H161" s="157">
        <f t="shared" si="24"/>
        <v>0</v>
      </c>
      <c r="I161" s="160">
        <f>H161*Assumptions!$G$18</f>
        <v>0</v>
      </c>
      <c r="K161" s="160">
        <f>I161*(1+Assumptions!K$19)</f>
        <v>0</v>
      </c>
      <c r="L161" s="160">
        <f>K161*(1+Assumptions!L$19)</f>
        <v>0</v>
      </c>
      <c r="M161" s="160">
        <f>L161*(1+Assumptions!M$19)</f>
        <v>0</v>
      </c>
      <c r="N161" s="160">
        <f>M161*(1+Assumptions!N$19)</f>
        <v>0</v>
      </c>
      <c r="O161" s="160">
        <f>N161*(1+Assumptions!O$19)</f>
        <v>0</v>
      </c>
    </row>
    <row r="162" spans="2:15" customFormat="1" outlineLevel="1" x14ac:dyDescent="0.2">
      <c r="C162" s="213"/>
      <c r="D162" s="156"/>
      <c r="E162" s="187">
        <v>0</v>
      </c>
      <c r="F162" s="188"/>
      <c r="G162" s="156"/>
      <c r="H162" s="157">
        <f t="shared" si="24"/>
        <v>0</v>
      </c>
      <c r="I162" s="160">
        <f>H162*Assumptions!$G$18</f>
        <v>0</v>
      </c>
      <c r="K162" s="160">
        <f>I162*(1+Assumptions!K$19)</f>
        <v>0</v>
      </c>
      <c r="L162" s="160">
        <f>K162*(1+Assumptions!L$19)</f>
        <v>0</v>
      </c>
      <c r="M162" s="160">
        <f>L162*(1+Assumptions!M$19)</f>
        <v>0</v>
      </c>
      <c r="N162" s="160">
        <f>M162*(1+Assumptions!N$19)</f>
        <v>0</v>
      </c>
      <c r="O162" s="160">
        <f>N162*(1+Assumptions!O$19)</f>
        <v>0</v>
      </c>
    </row>
    <row r="163" spans="2:15" customFormat="1" outlineLevel="1" x14ac:dyDescent="0.2">
      <c r="C163" s="213"/>
      <c r="D163" s="156"/>
      <c r="E163" s="187">
        <v>0</v>
      </c>
      <c r="F163" s="188"/>
      <c r="G163" s="156"/>
      <c r="H163" s="157">
        <f t="shared" si="24"/>
        <v>0</v>
      </c>
      <c r="I163" s="160">
        <f>H163*Assumptions!$G$18</f>
        <v>0</v>
      </c>
      <c r="K163" s="160">
        <f>I163*(1+Assumptions!K$19)</f>
        <v>0</v>
      </c>
      <c r="L163" s="160">
        <f>K163*(1+Assumptions!L$19)</f>
        <v>0</v>
      </c>
      <c r="M163" s="160">
        <f>L163*(1+Assumptions!M$19)</f>
        <v>0</v>
      </c>
      <c r="N163" s="160">
        <f>M163*(1+Assumptions!N$19)</f>
        <v>0</v>
      </c>
      <c r="O163" s="160">
        <f>N163*(1+Assumptions!O$19)</f>
        <v>0</v>
      </c>
    </row>
    <row r="164" spans="2:15" customFormat="1" outlineLevel="1" x14ac:dyDescent="0.2">
      <c r="C164" s="213"/>
      <c r="D164" s="156"/>
      <c r="E164" s="187">
        <v>0</v>
      </c>
      <c r="F164" s="188"/>
      <c r="G164" s="156"/>
      <c r="H164" s="157">
        <f t="shared" si="24"/>
        <v>0</v>
      </c>
      <c r="I164" s="160">
        <f>H164*Assumptions!$G$18</f>
        <v>0</v>
      </c>
      <c r="K164" s="160">
        <f>I164*(1+Assumptions!K$19)</f>
        <v>0</v>
      </c>
      <c r="L164" s="160">
        <f>K164*(1+Assumptions!L$19)</f>
        <v>0</v>
      </c>
      <c r="M164" s="160">
        <f>L164*(1+Assumptions!M$19)</f>
        <v>0</v>
      </c>
      <c r="N164" s="160">
        <f>M164*(1+Assumptions!N$19)</f>
        <v>0</v>
      </c>
      <c r="O164" s="160">
        <f>N164*(1+Assumptions!O$19)</f>
        <v>0</v>
      </c>
    </row>
    <row r="165" spans="2:15" customFormat="1" outlineLevel="1" x14ac:dyDescent="0.2">
      <c r="C165" s="213"/>
      <c r="D165" s="156"/>
      <c r="E165" s="187">
        <v>0</v>
      </c>
      <c r="F165" s="188"/>
      <c r="G165" s="156"/>
      <c r="H165" s="157">
        <f t="shared" si="24"/>
        <v>0</v>
      </c>
      <c r="I165" s="160">
        <f>H165*Assumptions!$G$18</f>
        <v>0</v>
      </c>
      <c r="K165" s="160">
        <f>I165*(1+Assumptions!K$19)</f>
        <v>0</v>
      </c>
      <c r="L165" s="160">
        <f>K165*(1+Assumptions!L$19)</f>
        <v>0</v>
      </c>
      <c r="M165" s="160">
        <f>L165*(1+Assumptions!M$19)</f>
        <v>0</v>
      </c>
      <c r="N165" s="160">
        <f>M165*(1+Assumptions!N$19)</f>
        <v>0</v>
      </c>
      <c r="O165" s="160">
        <f>N165*(1+Assumptions!O$19)</f>
        <v>0</v>
      </c>
    </row>
    <row r="166" spans="2:15" customFormat="1" outlineLevel="1" x14ac:dyDescent="0.2">
      <c r="C166" s="65" t="s">
        <v>297</v>
      </c>
      <c r="K166" s="156"/>
      <c r="L166" s="156"/>
      <c r="M166" s="156"/>
      <c r="N166" s="156"/>
      <c r="O166" s="156"/>
    </row>
    <row r="167" spans="2:15" outlineLevel="1" x14ac:dyDescent="0.2">
      <c r="B167" s="144"/>
      <c r="C167" s="145"/>
      <c r="D167" s="144"/>
      <c r="E167" s="144"/>
      <c r="F167" s="144"/>
      <c r="G167" s="144"/>
      <c r="H167" s="146"/>
      <c r="I167" s="146"/>
      <c r="J167" s="147"/>
      <c r="K167" s="147"/>
      <c r="L167" s="147"/>
      <c r="M167" s="147"/>
      <c r="N167" s="147"/>
      <c r="O167" s="147"/>
    </row>
  </sheetData>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800F8B43-4C77-4375-AE6D-5CB702EE49FA}">
          <x14:formula1>
            <xm:f>'Drop-downs'!$F$2:$F$3</xm:f>
          </x14:formula1>
          <xm:sqref>F15 F22 F36 F46 F168:F1048576 F56 F70 F84 F98 F112 F126 F140 F154</xm:sqref>
        </x14:dataValidation>
        <x14:dataValidation type="list" allowBlank="1" showInputMessage="1" showErrorMessage="1" xr:uid="{6871BD84-6291-4172-A634-432BA8E2BC7C}">
          <x14:formula1>
            <xm:f>'Drop-downs'!$H$2:$H$3</xm:f>
          </x14:formula1>
          <xm:sqref>G15 G22 G36 G46 G168:G1048576 G56 G70 G84 G98 G112 G126 G140 G154</xm:sqref>
        </x14:dataValidation>
        <x14:dataValidation type="list" allowBlank="1" showInputMessage="1" showErrorMessage="1" xr:uid="{468C48A5-B99E-489D-A54D-DB4416D5D0DE}">
          <x14:formula1>
            <xm:f>'Drop-downs'!$J$2:$O$2</xm:f>
          </x14:formula1>
          <xm:sqref>E15 E154 E140 E126 E112 E98 E84 E70 E56 E168:E1048576 E22 E36 E46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f965d63094e47a5970bc4ed41e0f577 xmlns="d592a358-000f-415d-80de-2ffcc011bbcc">
      <Terms xmlns="http://schemas.microsoft.com/office/infopath/2007/PartnerControls"/>
    </pf965d63094e47a5970bc4ed41e0f577>
    <_ip_UnifiedCompliancePolicyUIAction xmlns="http://schemas.microsoft.com/sharepoint/v3" xsi:nil="true"/>
    <Description xmlns="d592a358-000f-415d-80de-2ffcc011bbcc" xsi:nil="true"/>
    <TaxCatchAll xmlns="b2594ab3-d42a-4e76-bde3-98c81b560ae9" xsi:nil="true"/>
    <_ip_UnifiedCompliancePolicyProperties xmlns="http://schemas.microsoft.com/sharepoint/v3" xsi:nil="true"/>
    <lcf76f155ced4ddcb4097134ff3c332f xmlns="d592a358-000f-415d-80de-2ffcc011bbcc">
      <Terms xmlns="http://schemas.microsoft.com/office/infopath/2007/PartnerControls"/>
    </lcf76f155ced4ddcb4097134ff3c332f>
    <Source xmlns="d592a358-000f-415d-80de-2ffcc011bbc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C3619A17A6394AB48AE4F27FC2CB9B" ma:contentTypeVersion="51" ma:contentTypeDescription="Create a new document." ma:contentTypeScope="" ma:versionID="7f6a7d21b0799005d410e81a89991e16">
  <xsd:schema xmlns:xsd="http://www.w3.org/2001/XMLSchema" xmlns:xs="http://www.w3.org/2001/XMLSchema" xmlns:p="http://schemas.microsoft.com/office/2006/metadata/properties" xmlns:ns1="http://schemas.microsoft.com/sharepoint/v3" xmlns:ns2="d592a358-000f-415d-80de-2ffcc011bbcc" xmlns:ns3="cbc6d95b-4f3e-4aef-822c-759093850b94" xmlns:ns4="b2594ab3-d42a-4e76-bde3-98c81b560ae9" targetNamespace="http://schemas.microsoft.com/office/2006/metadata/properties" ma:root="true" ma:fieldsID="b2b91229f16885b4a95ca64a51c5be46" ns1:_="" ns2:_="" ns3:_="" ns4:_="">
    <xsd:import namespace="http://schemas.microsoft.com/sharepoint/v3"/>
    <xsd:import namespace="d592a358-000f-415d-80de-2ffcc011bbcc"/>
    <xsd:import namespace="cbc6d95b-4f3e-4aef-822c-759093850b94"/>
    <xsd:import namespace="b2594ab3-d42a-4e76-bde3-98c81b560ae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4:TaxCatchAll" minOccurs="0"/>
                <xsd:element ref="ns2:pf965d63094e47a5970bc4ed41e0f577" minOccurs="0"/>
                <xsd:element ref="ns2:Description" minOccurs="0"/>
                <xsd:element ref="ns2:Source" minOccurs="0"/>
                <xsd:element ref="ns1:_ip_UnifiedCompliancePolicyProperties" minOccurs="0"/>
                <xsd:element ref="ns1:_ip_UnifiedCompliancePolicyUIAction" minOccurs="0"/>
                <xsd:element ref="ns2:MediaLengthInSeconds" minOccurs="0"/>
                <xsd:element ref="ns2:lcf76f155ced4ddcb4097134ff3c332f"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92a358-000f-415d-80de-2ffcc011bb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pf965d63094e47a5970bc4ed41e0f577" ma:index="22" nillable="true" ma:taxonomy="true" ma:internalName="pf965d63094e47a5970bc4ed41e0f577" ma:taxonomyFieldName="Tags" ma:displayName="Document Tag" ma:indexed="true" ma:readOnly="false" ma:default="" ma:fieldId="{9f965d63-094e-47a5-970b-c4ed41e0f577}" ma:sspId="ee90c631-7896-4d4b-aef2-bd8af8cfcaaa" ma:termSetId="a76fcca4-6e97-4235-ba0e-570fe36390fc" ma:anchorId="00000000-0000-0000-0000-000000000000" ma:open="false" ma:isKeyword="false">
      <xsd:complexType>
        <xsd:sequence>
          <xsd:element ref="pc:Terms" minOccurs="0" maxOccurs="1"/>
        </xsd:sequence>
      </xsd:complexType>
    </xsd:element>
    <xsd:element name="Description" ma:index="23" nillable="true" ma:displayName="Description" ma:format="Dropdown" ma:internalName="Description">
      <xsd:simpleType>
        <xsd:restriction base="dms:Note">
          <xsd:maxLength value="255"/>
        </xsd:restriction>
      </xsd:simpleType>
    </xsd:element>
    <xsd:element name="Source" ma:index="24" nillable="true" ma:displayName="Source" ma:format="Dropdown" ma:internalName="Source">
      <xsd:simpleType>
        <xsd:restriction base="dms:Choice">
          <xsd:enumeration value="Better Care Network"/>
          <xsd:enumeration value="The Alliance"/>
          <xsd:enumeration value="Save the Children"/>
          <xsd:enumeration value="Lumos"/>
          <xsd:enumeration value="Family for Every Child"/>
        </xsd:restriction>
      </xsd:simpleType>
    </xsd:element>
    <xsd:element name="MediaLengthInSeconds" ma:index="27" nillable="true" ma:displayName="Length (seconds)" ma:internalName="MediaLengthInSeconds" ma:readOnly="true">
      <xsd:simpleType>
        <xsd:restriction base="dms:Unknown"/>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ee90c631-7896-4d4b-aef2-bd8af8cfcaaa" ma:termSetId="09814cd3-568e-fe90-9814-8d621ff8fb84" ma:anchorId="fba54fb3-c3e1-fe81-a776-ca4b69148c4d" ma:open="true" ma:isKeyword="false">
      <xsd:complexType>
        <xsd:sequence>
          <xsd:element ref="pc:Terms" minOccurs="0" maxOccurs="1"/>
        </xsd:sequence>
      </xsd:complexType>
    </xsd:element>
    <xsd:element name="MediaServiceSearchProperties" ma:index="30" nillable="true" ma:displayName="MediaServiceSearchProperties" ma:hidden="true" ma:internalName="MediaServiceSearchProperties" ma:readOnly="true">
      <xsd:simpleType>
        <xsd:restriction base="dms:Note"/>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c6d95b-4f3e-4aef-822c-759093850b9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594ab3-d42a-4e76-bde3-98c81b560ae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b562849a-9379-421e-86c2-593adad6925c}" ma:internalName="TaxCatchAll" ma:showField="CatchAllData" ma:web="cbc6d95b-4f3e-4aef-822c-759093850b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7164B6-2389-418F-93AF-5FBCD5BA25FE}">
  <ds:schemaRefs>
    <ds:schemaRef ds:uri="http://schemas.microsoft.com/office/2006/documentManagement/types"/>
    <ds:schemaRef ds:uri="http://schemas.openxmlformats.org/package/2006/metadata/core-properties"/>
    <ds:schemaRef ds:uri="http://purl.org/dc/elements/1.1/"/>
    <ds:schemaRef ds:uri="http://purl.org/dc/terms/"/>
    <ds:schemaRef ds:uri="http://purl.org/dc/dcmitype/"/>
    <ds:schemaRef ds:uri="http://schemas.microsoft.com/office/infopath/2007/PartnerControls"/>
    <ds:schemaRef ds:uri="b2594ab3-d42a-4e76-bde3-98c81b560ae9"/>
    <ds:schemaRef ds:uri="cbc6d95b-4f3e-4aef-822c-759093850b94"/>
    <ds:schemaRef ds:uri="http://schemas.microsoft.com/office/2006/metadata/properties"/>
    <ds:schemaRef ds:uri="d592a358-000f-415d-80de-2ffcc011bbcc"/>
    <ds:schemaRef ds:uri="http://schemas.microsoft.com/sharepoint/v3"/>
    <ds:schemaRef ds:uri="http://www.w3.org/XML/1998/namespace"/>
  </ds:schemaRefs>
</ds:datastoreItem>
</file>

<file path=customXml/itemProps2.xml><?xml version="1.0" encoding="utf-8"?>
<ds:datastoreItem xmlns:ds="http://schemas.openxmlformats.org/officeDocument/2006/customXml" ds:itemID="{3EC5AE92-1FD0-4663-97DC-0C0837FCE6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592a358-000f-415d-80de-2ffcc011bbcc"/>
    <ds:schemaRef ds:uri="cbc6d95b-4f3e-4aef-822c-759093850b94"/>
    <ds:schemaRef ds:uri="b2594ab3-d42a-4e76-bde3-98c81b560a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881AC1-F9CA-4B6B-8F27-1BB7AFA7F4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Price List</vt:lpstr>
      <vt:lpstr>Title</vt:lpstr>
      <vt:lpstr>Readme</vt:lpstr>
      <vt:lpstr>Changelog</vt:lpstr>
      <vt:lpstr>Summary</vt:lpstr>
      <vt:lpstr>Assumptions</vt:lpstr>
      <vt:lpstr>1. Legislation &amp; Policy</vt:lpstr>
      <vt:lpstr>2. Social Service Workforce</vt:lpstr>
      <vt:lpstr>3. Social Norms and Practices</vt:lpstr>
      <vt:lpstr>4. Monitoring and Evaluation</vt:lpstr>
      <vt:lpstr>Drop-downs</vt:lpstr>
      <vt:lpstr>'Price List'!Code</vt:lpstr>
      <vt:lpstr>'Price List'!Print_Area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Jushi Gitau</dc:creator>
  <cp:keywords/>
  <dc:description/>
  <cp:lastModifiedBy>Alena Sherman</cp:lastModifiedBy>
  <cp:revision/>
  <dcterms:created xsi:type="dcterms:W3CDTF">2024-03-15T07:26:35Z</dcterms:created>
  <dcterms:modified xsi:type="dcterms:W3CDTF">2025-11-25T18:26:12Z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0x010100C8C3619A17A6394AB48AE4F27FC2CB9B</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y fmtid="{D5CDD505-2E9C-101B-9397-08002B2CF9AE}" pid="6" name="Tags">
    <vt:lpwstr/>
  </property>
</Properties>
</file>